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bookViews>
    <workbookView xWindow="0" yWindow="0" windowWidth="25200" windowHeight="12675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Rekapitulace!$G$10</definedName>
    <definedName name="Dodavka0">Položky!#REF!</definedName>
    <definedName name="HSV">Rekapitulace!$E$10</definedName>
    <definedName name="HSV0">Položky!#REF!</definedName>
    <definedName name="HZS">Rekapitulace!$I$10</definedName>
    <definedName name="HZS0">Položky!#REF!</definedName>
    <definedName name="JKSO">'Krycí list'!$F$4</definedName>
    <definedName name="MJ">'Krycí list'!$G$4</definedName>
    <definedName name="Mont">Rekapitulace!$H$10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Položky!$A$1:$G$27</definedName>
    <definedName name="_xlnm.Print_Area" localSheetId="1">Rekapitulace!$A$1:$I$16</definedName>
    <definedName name="PocetMJ">'Krycí list'!$G$7</definedName>
    <definedName name="Poznamka">'Krycí list'!$B$37</definedName>
    <definedName name="Projektant">'Krycí list'!$C$7</definedName>
    <definedName name="PSV">Rekapitulace!$F$10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Rekapitulace!$H$16</definedName>
    <definedName name="VRNKc">Rekapitulace!$E$15</definedName>
    <definedName name="VRNnazev">Rekapitulace!$A$15</definedName>
    <definedName name="VRNproc">Rekapitulace!$F$15</definedName>
    <definedName name="VRNzakl">Rekapitulace!$G$15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52511"/>
</workbook>
</file>

<file path=xl/calcChain.xml><?xml version="1.0" encoding="utf-8"?>
<calcChain xmlns="http://schemas.openxmlformats.org/spreadsheetml/2006/main">
  <c r="BE26" i="3" l="1"/>
  <c r="BD26" i="3"/>
  <c r="BC26" i="3"/>
  <c r="BB26" i="3"/>
  <c r="G26" i="3"/>
  <c r="BA26" i="3" s="1"/>
  <c r="BE25" i="3"/>
  <c r="BD25" i="3"/>
  <c r="BC25" i="3"/>
  <c r="BB25" i="3"/>
  <c r="G25" i="3"/>
  <c r="BA25" i="3" s="1"/>
  <c r="BE24" i="3"/>
  <c r="BD24" i="3"/>
  <c r="BC24" i="3"/>
  <c r="BB24" i="3"/>
  <c r="G24" i="3"/>
  <c r="BA24" i="3" s="1"/>
  <c r="BE23" i="3"/>
  <c r="BD23" i="3"/>
  <c r="BC23" i="3"/>
  <c r="BB23" i="3"/>
  <c r="G23" i="3"/>
  <c r="BA23" i="3" s="1"/>
  <c r="BE22" i="3"/>
  <c r="BD22" i="3"/>
  <c r="BC22" i="3"/>
  <c r="BB22" i="3"/>
  <c r="G22" i="3"/>
  <c r="BA22" i="3" s="1"/>
  <c r="BE21" i="3"/>
  <c r="BD21" i="3"/>
  <c r="BC21" i="3"/>
  <c r="BB21" i="3"/>
  <c r="G21" i="3"/>
  <c r="BA21" i="3" s="1"/>
  <c r="BE20" i="3"/>
  <c r="BD20" i="3"/>
  <c r="BC20" i="3"/>
  <c r="BB20" i="3"/>
  <c r="G20" i="3"/>
  <c r="BA20" i="3" s="1"/>
  <c r="BE19" i="3"/>
  <c r="BD19" i="3"/>
  <c r="BC19" i="3"/>
  <c r="BB19" i="3"/>
  <c r="G19" i="3"/>
  <c r="BA19" i="3" s="1"/>
  <c r="BE18" i="3"/>
  <c r="BD18" i="3"/>
  <c r="BC18" i="3"/>
  <c r="BB18" i="3"/>
  <c r="G18" i="3"/>
  <c r="B9" i="2"/>
  <c r="A9" i="2"/>
  <c r="C27" i="3"/>
  <c r="BE14" i="3"/>
  <c r="BE16" i="3" s="1"/>
  <c r="I8" i="2" s="1"/>
  <c r="BD14" i="3"/>
  <c r="BD16" i="3" s="1"/>
  <c r="H8" i="2" s="1"/>
  <c r="BC14" i="3"/>
  <c r="BC16" i="3" s="1"/>
  <c r="G8" i="2" s="1"/>
  <c r="BB14" i="3"/>
  <c r="BB16" i="3" s="1"/>
  <c r="F8" i="2" s="1"/>
  <c r="G14" i="3"/>
  <c r="G16" i="3" s="1"/>
  <c r="B8" i="2"/>
  <c r="A8" i="2"/>
  <c r="C16" i="3"/>
  <c r="BE11" i="3"/>
  <c r="BD11" i="3"/>
  <c r="BC11" i="3"/>
  <c r="BB11" i="3"/>
  <c r="G11" i="3"/>
  <c r="BA11" i="3" s="1"/>
  <c r="BE10" i="3"/>
  <c r="BD10" i="3"/>
  <c r="BC10" i="3"/>
  <c r="BB10" i="3"/>
  <c r="G10" i="3"/>
  <c r="BA10" i="3" s="1"/>
  <c r="BE9" i="3"/>
  <c r="BD9" i="3"/>
  <c r="BC9" i="3"/>
  <c r="BB9" i="3"/>
  <c r="G9" i="3"/>
  <c r="BA9" i="3" s="1"/>
  <c r="BE8" i="3"/>
  <c r="BE12" i="3" s="1"/>
  <c r="I7" i="2" s="1"/>
  <c r="BD8" i="3"/>
  <c r="BC8" i="3"/>
  <c r="BC12" i="3" s="1"/>
  <c r="G7" i="2" s="1"/>
  <c r="BB8" i="3"/>
  <c r="G8" i="3"/>
  <c r="BA8" i="3" s="1"/>
  <c r="B7" i="2"/>
  <c r="A7" i="2"/>
  <c r="C12" i="3"/>
  <c r="C4" i="3"/>
  <c r="F3" i="3"/>
  <c r="C3" i="3"/>
  <c r="H16" i="2"/>
  <c r="G22" i="1" s="1"/>
  <c r="G21" i="1" s="1"/>
  <c r="G15" i="2"/>
  <c r="I15" i="2" s="1"/>
  <c r="C2" i="2"/>
  <c r="C1" i="2"/>
  <c r="F33" i="1"/>
  <c r="F31" i="1"/>
  <c r="G8" i="1"/>
  <c r="BC27" i="3" l="1"/>
  <c r="G9" i="2" s="1"/>
  <c r="G27" i="3"/>
  <c r="BE27" i="3"/>
  <c r="I9" i="2" s="1"/>
  <c r="I10" i="2" s="1"/>
  <c r="C20" i="1" s="1"/>
  <c r="BD12" i="3"/>
  <c r="H7" i="2" s="1"/>
  <c r="F34" i="1"/>
  <c r="BD27" i="3"/>
  <c r="H9" i="2" s="1"/>
  <c r="BB12" i="3"/>
  <c r="F7" i="2" s="1"/>
  <c r="BB27" i="3"/>
  <c r="F9" i="2" s="1"/>
  <c r="G10" i="2"/>
  <c r="C14" i="1" s="1"/>
  <c r="BA12" i="3"/>
  <c r="E7" i="2" s="1"/>
  <c r="G12" i="3"/>
  <c r="BA14" i="3"/>
  <c r="BA16" i="3" s="1"/>
  <c r="E8" i="2" s="1"/>
  <c r="BA18" i="3"/>
  <c r="BA27" i="3" s="1"/>
  <c r="E9" i="2" s="1"/>
  <c r="F10" i="2" l="1"/>
  <c r="C17" i="1" s="1"/>
  <c r="H10" i="2"/>
  <c r="C15" i="1" s="1"/>
  <c r="E10" i="2"/>
  <c r="C16" i="1" s="1"/>
  <c r="C18" i="1" l="1"/>
  <c r="C21" i="1" s="1"/>
  <c r="C22" i="1" s="1"/>
</calcChain>
</file>

<file path=xl/sharedStrings.xml><?xml version="1.0" encoding="utf-8"?>
<sst xmlns="http://schemas.openxmlformats.org/spreadsheetml/2006/main" count="136" uniqueCount="98">
  <si>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</si>
  <si>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</si>
  <si>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</si>
  <si>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</si>
  <si>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</si>
  <si>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</si>
  <si>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</si>
  <si>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</si>
  <si>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</si>
  <si>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</si>
  <si>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</si>
  <si>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</si>
  <si>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</si>
  <si>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</si>
  <si>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</si>
  <si>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</si>
  <si>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</si>
  <si>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</si>
  <si>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</si>
  <si>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</si>
  <si>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</si>
  <si>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</si>
  <si>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</si>
  <si>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</si>
  <si>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</si>
  <si>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</si>
  <si>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</si>
  <si>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</si>
  <si>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</si>
  <si>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</si>
  <si>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</si>
  <si>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</si>
  <si>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</si>
  <si>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</si>
  <si>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</si>
  <si>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</si>
  <si>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</si>
  <si>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</si>
  <si>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</si>
  <si>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</si>
  <si>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</si>
  <si>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</si>
  <si>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</si>
  <si>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</si>
  <si>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</si>
  <si>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</si>
  <si>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</si>
  <si>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</si>
  <si>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</si>
  <si>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</si>
  <si>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</si>
  <si>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</si>
  <si>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</si>
  <si>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</si>
  <si>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</si>
  <si>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</si>
  <si>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</si>
  <si>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</si>
  <si>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</si>
  <si>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</si>
  <si>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</si>
  <si>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</si>
  <si>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</si>
  <si>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</si>
  <si>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</si>
  <si>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</si>
  <si>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</si>
  <si>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 xml:space="preserve">Kulturní sál Toveř - demontáž pódia </t>
  </si>
  <si>
    <t>4</t>
  </si>
  <si>
    <t>Vodorovné konstrukce</t>
  </si>
  <si>
    <t>Dodatečné osazení válcovaných nosníků, dodávka Ič. 140,  vysekání kapes, zazdívka zhlaví</t>
  </si>
  <si>
    <t>m</t>
  </si>
  <si>
    <t xml:space="preserve">Nátěr základní ocel.nosníků proti korozi </t>
  </si>
  <si>
    <t>m2</t>
  </si>
  <si>
    <t xml:space="preserve">Strop beton + trapézový plech tl 0,8mm vlna 50 mm </t>
  </si>
  <si>
    <t>Obezdění nosníků, dorovnání zdiva cihly 29 x 14 x 6,5 cm, P 25</t>
  </si>
  <si>
    <t>kpl</t>
  </si>
  <si>
    <t>60</t>
  </si>
  <si>
    <t>Úpravy povrchů, omítky</t>
  </si>
  <si>
    <t xml:space="preserve">Zapravení omítek po demontáži podia </t>
  </si>
  <si>
    <t>(5,5+4,01)*1,1</t>
  </si>
  <si>
    <t>96</t>
  </si>
  <si>
    <t>Bourání konstrukcí</t>
  </si>
  <si>
    <t xml:space="preserve">Demontáž kce podia </t>
  </si>
  <si>
    <t xml:space="preserve">Bourání příček cihelných tl. 15 cm </t>
  </si>
  <si>
    <t xml:space="preserve">Bourání pilířů z cihel </t>
  </si>
  <si>
    <t>m3</t>
  </si>
  <si>
    <t xml:space="preserve">Demontáž podlahy z laminát </t>
  </si>
  <si>
    <t xml:space="preserve">Nakládka suti vynášením </t>
  </si>
  <si>
    <t>t</t>
  </si>
  <si>
    <t xml:space="preserve">Poplatek za skládku suti - směs betonu a cihel </t>
  </si>
  <si>
    <t xml:space="preserve">Předmětem rozpočtu je zbourání stávajícího pódia z dřevěné konstrukce. Po zbourání bude proveden nový strop , navazujicí na podlahu v kulturním sále.
Nosná kce bude z ocelových nosníků Ič. 140 OVN 1,3 m, a do bednění z ocelový plechů tl. 0,8 mm trapéz vlna 50 mm bude vybetonována mazanina tl. cca 50 mm nad vlnou.
 </t>
  </si>
  <si>
    <t>Obec Tovéř</t>
  </si>
  <si>
    <t>KD Toveř č.p.18</t>
  </si>
  <si>
    <t xml:space="preserve">Odvoz suti na skládku  </t>
  </si>
  <si>
    <t xml:space="preserve">Poplatek za skládku dřevo, laminat. podlaha </t>
  </si>
  <si>
    <t xml:space="preserve">Přesun hmot pro opravy a údržbu </t>
  </si>
  <si>
    <t>stavba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</si>
</sst>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2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sz val="8"/>
      <color indexed="12"/>
      <name val="Arial CE"/>
      <family val="2"/>
      <charset val="238"/>
    </font>
    <font>
      <sz val="10"/>
      <color indexed="9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10" fillId="0" borderId="53" xfId="1" applyFont="1" applyFill="1" applyBorder="1" applyAlignment="1">
      <alignment horizontal="center"/>
    </xf>
    <xf numFmtId="49" fontId="10" fillId="0" borderId="53" xfId="1" applyNumberFormat="1" applyFont="1" applyFill="1" applyBorder="1" applyAlignment="1">
      <alignment horizontal="left"/>
    </xf>
    <xf numFmtId="4" fontId="18" fillId="0" borderId="53" xfId="1" applyNumberFormat="1" applyFont="1" applyFill="1" applyBorder="1" applyAlignment="1">
      <alignment horizontal="right" wrapText="1"/>
    </xf>
    <xf numFmtId="0" fontId="18" fillId="0" borderId="53" xfId="1" applyFont="1" applyFill="1" applyBorder="1" applyAlignment="1">
      <alignment horizontal="left" wrapText="1"/>
    </xf>
    <xf numFmtId="0" fontId="18" fillId="0" borderId="53" xfId="0" applyFont="1" applyFill="1" applyBorder="1" applyAlignment="1">
      <alignment horizontal="right"/>
    </xf>
    <xf numFmtId="0" fontId="19" fillId="0" borderId="0" xfId="1" applyFont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20" fillId="0" borderId="0" xfId="1" applyFont="1" applyAlignment="1"/>
    <xf numFmtId="0" fontId="9" fillId="0" borderId="0" xfId="1" applyAlignment="1">
      <alignment horizontal="right"/>
    </xf>
    <xf numFmtId="0" fontId="21" fillId="0" borderId="0" xfId="1" applyFont="1" applyBorder="1"/>
    <xf numFmtId="3" fontId="21" fillId="0" borderId="0" xfId="1" applyNumberFormat="1" applyFont="1" applyBorder="1" applyAlignment="1">
      <alignment horizontal="right"/>
    </xf>
    <xf numFmtId="4" fontId="21" fillId="0" borderId="0" xfId="1" applyNumberFormat="1" applyFont="1" applyBorder="1"/>
    <xf numFmtId="0" fontId="20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8" fillId="0" borderId="13" xfId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opLeftCell="A16" workbookViewId="0">
      <selection activeCell="C4" sqref="C4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93</v>
      </c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9" t="s">
        <v>67</v>
      </c>
      <c r="D6" s="10"/>
      <c r="E6" s="10"/>
      <c r="F6" s="18"/>
      <c r="G6" s="12"/>
    </row>
    <row r="7" spans="1:57" x14ac:dyDescent="0.2">
      <c r="A7" s="13" t="s">
        <v>8</v>
      </c>
      <c r="B7" s="15"/>
      <c r="C7" s="182"/>
      <c r="D7" s="183"/>
      <c r="E7" s="19" t="s">
        <v>9</v>
      </c>
      <c r="F7" s="20"/>
      <c r="G7" s="21">
        <v>0</v>
      </c>
      <c r="H7" s="22"/>
      <c r="I7" s="22"/>
    </row>
    <row r="8" spans="1:57" x14ac:dyDescent="0.2">
      <c r="A8" s="13" t="s">
        <v>10</v>
      </c>
      <c r="B8" s="15"/>
      <c r="C8" s="182" t="s">
        <v>92</v>
      </c>
      <c r="D8" s="183"/>
      <c r="E8" s="16" t="s">
        <v>11</v>
      </c>
      <c r="F8" s="15"/>
      <c r="G8" s="23">
        <f>IF(PocetMJ=0,,ROUND((F30+F32)/PocetMJ,1))</f>
        <v>0</v>
      </c>
    </row>
    <row r="9" spans="1:57" x14ac:dyDescent="0.2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x14ac:dyDescent="0.2">
      <c r="A11" s="28"/>
      <c r="B11" s="11"/>
      <c r="C11" s="11"/>
      <c r="D11" s="11"/>
      <c r="E11" s="184"/>
      <c r="F11" s="185"/>
      <c r="G11" s="186"/>
    </row>
    <row r="12" spans="1:57" ht="28.5" customHeight="1" thickBot="1" x14ac:dyDescent="0.25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25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 x14ac:dyDescent="0.2">
      <c r="A14" s="40"/>
      <c r="B14" s="41" t="s">
        <v>19</v>
      </c>
      <c r="C14" s="42">
        <f>Dodavka</f>
        <v>0</v>
      </c>
      <c r="D14" s="43"/>
      <c r="E14" s="44"/>
      <c r="F14" s="45"/>
      <c r="G14" s="42"/>
    </row>
    <row r="15" spans="1:57" ht="15.95" customHeight="1" x14ac:dyDescent="0.2">
      <c r="A15" s="40" t="s">
        <v>20</v>
      </c>
      <c r="B15" s="41" t="s">
        <v>21</v>
      </c>
      <c r="C15" s="42">
        <f>Mont</f>
        <v>0</v>
      </c>
      <c r="D15" s="24"/>
      <c r="E15" s="46"/>
      <c r="F15" s="47"/>
      <c r="G15" s="42"/>
    </row>
    <row r="16" spans="1:57" ht="15.95" customHeight="1" x14ac:dyDescent="0.2">
      <c r="A16" s="40" t="s">
        <v>22</v>
      </c>
      <c r="B16" s="41" t="s">
        <v>23</v>
      </c>
      <c r="C16" s="42">
        <f>HSV</f>
        <v>0</v>
      </c>
      <c r="D16" s="24"/>
      <c r="E16" s="46"/>
      <c r="F16" s="47"/>
      <c r="G16" s="42"/>
    </row>
    <row r="17" spans="1:7" ht="15.95" customHeight="1" x14ac:dyDescent="0.2">
      <c r="A17" s="48" t="s">
        <v>24</v>
      </c>
      <c r="B17" s="41" t="s">
        <v>25</v>
      </c>
      <c r="C17" s="42">
        <f>PSV</f>
        <v>0</v>
      </c>
      <c r="D17" s="24"/>
      <c r="E17" s="46"/>
      <c r="F17" s="47"/>
      <c r="G17" s="42"/>
    </row>
    <row r="18" spans="1:7" ht="15.95" customHeight="1" x14ac:dyDescent="0.2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 x14ac:dyDescent="0.2">
      <c r="A19" s="49"/>
      <c r="B19" s="41"/>
      <c r="C19" s="42"/>
      <c r="D19" s="24"/>
      <c r="E19" s="46"/>
      <c r="F19" s="47"/>
      <c r="G19" s="42"/>
    </row>
    <row r="20" spans="1:7" ht="15.95" customHeight="1" x14ac:dyDescent="0.2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5" customHeight="1" x14ac:dyDescent="0.2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5" customHeight="1" thickBot="1" x14ac:dyDescent="0.25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VRN</f>
        <v>0</v>
      </c>
    </row>
    <row r="23" spans="1:7" x14ac:dyDescent="0.2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 x14ac:dyDescent="0.2">
      <c r="A27" s="28"/>
      <c r="B27" s="11"/>
      <c r="C27" s="29"/>
      <c r="D27" s="11"/>
      <c r="E27" s="29"/>
      <c r="F27" s="11"/>
      <c r="G27" s="12"/>
    </row>
    <row r="28" spans="1:7" ht="97.5" customHeight="1" x14ac:dyDescent="0.2">
      <c r="A28" s="28"/>
      <c r="B28" s="11"/>
      <c r="C28" s="29"/>
      <c r="D28" s="11"/>
      <c r="E28" s="29"/>
      <c r="F28" s="11"/>
      <c r="G28" s="12"/>
    </row>
    <row r="29" spans="1:7" x14ac:dyDescent="0.2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 x14ac:dyDescent="0.2">
      <c r="A30" s="13" t="s">
        <v>39</v>
      </c>
      <c r="B30" s="15"/>
      <c r="C30" s="58">
        <v>14</v>
      </c>
      <c r="D30" s="15" t="s">
        <v>40</v>
      </c>
      <c r="E30" s="16"/>
      <c r="F30" s="59">
        <v>0</v>
      </c>
      <c r="G30" s="17"/>
    </row>
    <row r="31" spans="1:7" x14ac:dyDescent="0.2">
      <c r="A31" s="13" t="s">
        <v>41</v>
      </c>
      <c r="B31" s="15"/>
      <c r="C31" s="58">
        <v>14</v>
      </c>
      <c r="D31" s="15" t="s">
        <v>40</v>
      </c>
      <c r="E31" s="16"/>
      <c r="F31" s="60">
        <f>ROUND(PRODUCT(F30,C31/100),0)</f>
        <v>0</v>
      </c>
      <c r="G31" s="27"/>
    </row>
    <row r="32" spans="1:7" x14ac:dyDescent="0.2">
      <c r="A32" s="13" t="s">
        <v>39</v>
      </c>
      <c r="B32" s="15"/>
      <c r="C32" s="58">
        <v>20</v>
      </c>
      <c r="D32" s="15" t="s">
        <v>40</v>
      </c>
      <c r="E32" s="16"/>
      <c r="F32" s="59">
        <v>0</v>
      </c>
      <c r="G32" s="17"/>
    </row>
    <row r="33" spans="1:8" x14ac:dyDescent="0.2">
      <c r="A33" s="13" t="s">
        <v>41</v>
      </c>
      <c r="B33" s="15"/>
      <c r="C33" s="58">
        <v>20</v>
      </c>
      <c r="D33" s="15" t="s">
        <v>40</v>
      </c>
      <c r="E33" s="16"/>
      <c r="F33" s="60">
        <f>ROUND(PRODUCT(F32,C33/100),0)</f>
        <v>0</v>
      </c>
      <c r="G33" s="27"/>
    </row>
    <row r="34" spans="1:8" s="66" customFormat="1" ht="19.5" customHeight="1" thickBot="1" x14ac:dyDescent="0.3">
      <c r="A34" s="61" t="s">
        <v>42</v>
      </c>
      <c r="B34" s="62"/>
      <c r="C34" s="62"/>
      <c r="D34" s="62"/>
      <c r="E34" s="63"/>
      <c r="F34" s="64">
        <f>ROUND(SUM(F30:F33),0)</f>
        <v>0</v>
      </c>
      <c r="G34" s="65"/>
    </row>
    <row r="36" spans="1:8" x14ac:dyDescent="0.2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 x14ac:dyDescent="0.2">
      <c r="A37" s="67"/>
      <c r="B37" s="187" t="s">
        <v>91</v>
      </c>
      <c r="C37" s="187"/>
      <c r="D37" s="187"/>
      <c r="E37" s="187"/>
      <c r="F37" s="187"/>
      <c r="G37" s="187"/>
      <c r="H37" t="s">
        <v>4</v>
      </c>
    </row>
    <row r="38" spans="1:8" ht="12.75" customHeight="1" x14ac:dyDescent="0.2">
      <c r="A38" s="68"/>
      <c r="B38" s="187"/>
      <c r="C38" s="187"/>
      <c r="D38" s="187"/>
      <c r="E38" s="187"/>
      <c r="F38" s="187"/>
      <c r="G38" s="187"/>
      <c r="H38" t="s">
        <v>4</v>
      </c>
    </row>
    <row r="39" spans="1:8" x14ac:dyDescent="0.2">
      <c r="A39" s="68"/>
      <c r="B39" s="187"/>
      <c r="C39" s="187"/>
      <c r="D39" s="187"/>
      <c r="E39" s="187"/>
      <c r="F39" s="187"/>
      <c r="G39" s="187"/>
      <c r="H39" t="s">
        <v>4</v>
      </c>
    </row>
    <row r="40" spans="1:8" x14ac:dyDescent="0.2">
      <c r="A40" s="68"/>
      <c r="B40" s="187"/>
      <c r="C40" s="187"/>
      <c r="D40" s="187"/>
      <c r="E40" s="187"/>
      <c r="F40" s="187"/>
      <c r="G40" s="187"/>
      <c r="H40" t="s">
        <v>4</v>
      </c>
    </row>
    <row r="41" spans="1:8" x14ac:dyDescent="0.2">
      <c r="A41" s="68"/>
      <c r="B41" s="187"/>
      <c r="C41" s="187"/>
      <c r="D41" s="187"/>
      <c r="E41" s="187"/>
      <c r="F41" s="187"/>
      <c r="G41" s="187"/>
      <c r="H41" t="s">
        <v>4</v>
      </c>
    </row>
    <row r="42" spans="1:8" x14ac:dyDescent="0.2">
      <c r="A42" s="68"/>
      <c r="B42" s="187"/>
      <c r="C42" s="187"/>
      <c r="D42" s="187"/>
      <c r="E42" s="187"/>
      <c r="F42" s="187"/>
      <c r="G42" s="187"/>
      <c r="H42" t="s">
        <v>4</v>
      </c>
    </row>
    <row r="43" spans="1:8" x14ac:dyDescent="0.2">
      <c r="A43" s="68"/>
      <c r="B43" s="187"/>
      <c r="C43" s="187"/>
      <c r="D43" s="187"/>
      <c r="E43" s="187"/>
      <c r="F43" s="187"/>
      <c r="G43" s="187"/>
      <c r="H43" t="s">
        <v>4</v>
      </c>
    </row>
    <row r="44" spans="1:8" x14ac:dyDescent="0.2">
      <c r="A44" s="68"/>
      <c r="B44" s="187"/>
      <c r="C44" s="187"/>
      <c r="D44" s="187"/>
      <c r="E44" s="187"/>
      <c r="F44" s="187"/>
      <c r="G44" s="187"/>
      <c r="H44" t="s">
        <v>4</v>
      </c>
    </row>
    <row r="45" spans="1:8" ht="3" customHeight="1" x14ac:dyDescent="0.2">
      <c r="A45" s="68"/>
      <c r="B45" s="187"/>
      <c r="C45" s="187"/>
      <c r="D45" s="187"/>
      <c r="E45" s="187"/>
      <c r="F45" s="187"/>
      <c r="G45" s="187"/>
      <c r="H45" t="s">
        <v>4</v>
      </c>
    </row>
    <row r="46" spans="1:8" x14ac:dyDescent="0.2">
      <c r="B46" s="181"/>
      <c r="C46" s="181"/>
      <c r="D46" s="181"/>
      <c r="E46" s="181"/>
      <c r="F46" s="181"/>
      <c r="G46" s="181"/>
    </row>
    <row r="47" spans="1:8" x14ac:dyDescent="0.2">
      <c r="B47" s="181"/>
      <c r="C47" s="181"/>
      <c r="D47" s="181"/>
      <c r="E47" s="181"/>
      <c r="F47" s="181"/>
      <c r="G47" s="181"/>
    </row>
    <row r="48" spans="1:8" x14ac:dyDescent="0.2">
      <c r="B48" s="181"/>
      <c r="C48" s="181"/>
      <c r="D48" s="181"/>
      <c r="E48" s="181"/>
      <c r="F48" s="181"/>
      <c r="G48" s="181"/>
    </row>
    <row r="49" spans="2:7" x14ac:dyDescent="0.2">
      <c r="B49" s="181"/>
      <c r="C49" s="181"/>
      <c r="D49" s="181"/>
      <c r="E49" s="181"/>
      <c r="F49" s="181"/>
      <c r="G49" s="181"/>
    </row>
    <row r="50" spans="2:7" x14ac:dyDescent="0.2">
      <c r="B50" s="181"/>
      <c r="C50" s="181"/>
      <c r="D50" s="181"/>
      <c r="E50" s="181"/>
      <c r="F50" s="181"/>
      <c r="G50" s="181"/>
    </row>
    <row r="51" spans="2:7" x14ac:dyDescent="0.2">
      <c r="B51" s="181"/>
      <c r="C51" s="181"/>
      <c r="D51" s="181"/>
      <c r="E51" s="181"/>
      <c r="F51" s="181"/>
      <c r="G51" s="181"/>
    </row>
    <row r="52" spans="2:7" x14ac:dyDescent="0.2">
      <c r="B52" s="181"/>
      <c r="C52" s="181"/>
      <c r="D52" s="181"/>
      <c r="E52" s="181"/>
      <c r="F52" s="181"/>
      <c r="G52" s="181"/>
    </row>
    <row r="53" spans="2:7" x14ac:dyDescent="0.2">
      <c r="B53" s="181"/>
      <c r="C53" s="181"/>
      <c r="D53" s="181"/>
      <c r="E53" s="181"/>
      <c r="F53" s="181"/>
      <c r="G53" s="181"/>
    </row>
    <row r="54" spans="2:7" x14ac:dyDescent="0.2">
      <c r="B54" s="181"/>
      <c r="C54" s="181"/>
      <c r="D54" s="181"/>
      <c r="E54" s="181"/>
      <c r="F54" s="181"/>
      <c r="G54" s="181"/>
    </row>
    <row r="55" spans="2:7" x14ac:dyDescent="0.2">
      <c r="B55" s="181"/>
      <c r="C55" s="181"/>
      <c r="D55" s="181"/>
      <c r="E55" s="181"/>
      <c r="F55" s="181"/>
      <c r="G55" s="181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67"/>
  <sheetViews>
    <sheetView topLeftCell="A10" workbookViewId="0">
      <selection activeCell="A15" sqref="A15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 x14ac:dyDescent="0.2">
      <c r="A1" s="188" t="s">
        <v>5</v>
      </c>
      <c r="B1" s="189"/>
      <c r="C1" s="69" t="str">
        <f>CONCATENATE(cislostavby," ",nazevstavby)</f>
        <v xml:space="preserve"> Kulturní sál Toveř - demontáž pódia </v>
      </c>
      <c r="D1" s="70"/>
      <c r="E1" s="71"/>
      <c r="F1" s="70"/>
      <c r="G1" s="72"/>
      <c r="H1" s="73"/>
      <c r="I1" s="74"/>
    </row>
    <row r="2" spans="1:57" ht="13.5" thickBot="1" x14ac:dyDescent="0.25">
      <c r="A2" s="190" t="s">
        <v>1</v>
      </c>
      <c r="B2" s="191"/>
      <c r="C2" s="75" t="str">
        <f>CONCATENATE(cisloobjektu," ",nazevobjektu)</f>
        <v xml:space="preserve"> KD Toveř č.p.18</v>
      </c>
      <c r="D2" s="76"/>
      <c r="E2" s="77"/>
      <c r="F2" s="76"/>
      <c r="G2" s="192"/>
      <c r="H2" s="192"/>
      <c r="I2" s="193"/>
    </row>
    <row r="3" spans="1:57" ht="13.5" thickTop="1" x14ac:dyDescent="0.2">
      <c r="F3" s="11"/>
    </row>
    <row r="4" spans="1:57" ht="19.5" customHeight="1" x14ac:dyDescent="0.25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57" ht="13.5" thickBot="1" x14ac:dyDescent="0.25"/>
    <row r="6" spans="1:57" s="11" customFormat="1" ht="13.5" thickBot="1" x14ac:dyDescent="0.25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57" s="11" customFormat="1" x14ac:dyDescent="0.2">
      <c r="A7" s="177" t="str">
        <f>Položky!B7</f>
        <v>4</v>
      </c>
      <c r="B7" s="86" t="str">
        <f>Položky!C7</f>
        <v>Vodorovné konstrukce</v>
      </c>
      <c r="C7" s="87"/>
      <c r="D7" s="88"/>
      <c r="E7" s="178">
        <f>Položky!BA12</f>
        <v>0</v>
      </c>
      <c r="F7" s="179">
        <f>Položky!BB12</f>
        <v>0</v>
      </c>
      <c r="G7" s="179">
        <f>Položky!BC12</f>
        <v>0</v>
      </c>
      <c r="H7" s="179">
        <f>Položky!BD12</f>
        <v>0</v>
      </c>
      <c r="I7" s="180">
        <f>Položky!BE12</f>
        <v>0</v>
      </c>
    </row>
    <row r="8" spans="1:57" s="11" customFormat="1" x14ac:dyDescent="0.2">
      <c r="A8" s="177" t="str">
        <f>Položky!B13</f>
        <v>60</v>
      </c>
      <c r="B8" s="86" t="str">
        <f>Položky!C13</f>
        <v>Úpravy povrchů, omítky</v>
      </c>
      <c r="C8" s="87"/>
      <c r="D8" s="88"/>
      <c r="E8" s="178">
        <f>Položky!BA16</f>
        <v>0</v>
      </c>
      <c r="F8" s="179">
        <f>Položky!BB16</f>
        <v>0</v>
      </c>
      <c r="G8" s="179">
        <f>Položky!BC16</f>
        <v>0</v>
      </c>
      <c r="H8" s="179">
        <f>Položky!BD16</f>
        <v>0</v>
      </c>
      <c r="I8" s="180">
        <f>Položky!BE16</f>
        <v>0</v>
      </c>
    </row>
    <row r="9" spans="1:57" s="11" customFormat="1" ht="13.5" thickBot="1" x14ac:dyDescent="0.25">
      <c r="A9" s="177" t="str">
        <f>Položky!B17</f>
        <v>96</v>
      </c>
      <c r="B9" s="86" t="str">
        <f>Položky!C17</f>
        <v>Bourání konstrukcí</v>
      </c>
      <c r="C9" s="87"/>
      <c r="D9" s="88"/>
      <c r="E9" s="178">
        <f>Položky!BA27</f>
        <v>0</v>
      </c>
      <c r="F9" s="179">
        <f>Položky!BB27</f>
        <v>0</v>
      </c>
      <c r="G9" s="179">
        <f>Položky!BC27</f>
        <v>0</v>
      </c>
      <c r="H9" s="179">
        <f>Položky!BD27</f>
        <v>0</v>
      </c>
      <c r="I9" s="180">
        <f>Položky!BE27</f>
        <v>0</v>
      </c>
    </row>
    <row r="10" spans="1:57" s="94" customFormat="1" ht="13.5" thickBot="1" x14ac:dyDescent="0.25">
      <c r="A10" s="89"/>
      <c r="B10" s="81" t="s">
        <v>50</v>
      </c>
      <c r="C10" s="81"/>
      <c r="D10" s="90"/>
      <c r="E10" s="91">
        <f>SUM(E7:E9)</f>
        <v>0</v>
      </c>
      <c r="F10" s="92">
        <f>SUM(F7:F9)</f>
        <v>0</v>
      </c>
      <c r="G10" s="92">
        <f>SUM(G7:G9)</f>
        <v>0</v>
      </c>
      <c r="H10" s="92">
        <f>SUM(H7:H9)</f>
        <v>0</v>
      </c>
      <c r="I10" s="93">
        <f>SUM(I7:I9)</f>
        <v>0</v>
      </c>
    </row>
    <row r="11" spans="1:57" x14ac:dyDescent="0.2">
      <c r="A11" s="87"/>
      <c r="B11" s="87"/>
      <c r="C11" s="87"/>
      <c r="D11" s="87"/>
      <c r="E11" s="87"/>
      <c r="F11" s="87"/>
      <c r="G11" s="87"/>
      <c r="H11" s="87"/>
      <c r="I11" s="87"/>
    </row>
    <row r="12" spans="1:57" ht="19.5" customHeight="1" x14ac:dyDescent="0.25">
      <c r="A12" s="95" t="s">
        <v>51</v>
      </c>
      <c r="B12" s="95"/>
      <c r="C12" s="95"/>
      <c r="D12" s="95"/>
      <c r="E12" s="95"/>
      <c r="F12" s="95"/>
      <c r="G12" s="96"/>
      <c r="H12" s="95"/>
      <c r="I12" s="95"/>
      <c r="BA12" s="30"/>
      <c r="BB12" s="30"/>
      <c r="BC12" s="30"/>
      <c r="BD12" s="30"/>
      <c r="BE12" s="30"/>
    </row>
    <row r="13" spans="1:57" ht="13.5" thickBot="1" x14ac:dyDescent="0.25">
      <c r="A13" s="97"/>
      <c r="B13" s="97"/>
      <c r="C13" s="97"/>
      <c r="D13" s="97"/>
      <c r="E13" s="97"/>
      <c r="F13" s="97"/>
      <c r="G13" s="97"/>
      <c r="H13" s="97"/>
      <c r="I13" s="97"/>
    </row>
    <row r="14" spans="1:57" x14ac:dyDescent="0.2">
      <c r="A14" s="98" t="s">
        <v>52</v>
      </c>
      <c r="B14" s="99"/>
      <c r="C14" s="99"/>
      <c r="D14" s="100"/>
      <c r="E14" s="101" t="s">
        <v>53</v>
      </c>
      <c r="F14" s="102" t="s">
        <v>54</v>
      </c>
      <c r="G14" s="103" t="s">
        <v>55</v>
      </c>
      <c r="H14" s="104"/>
      <c r="I14" s="105" t="s">
        <v>53</v>
      </c>
    </row>
    <row r="15" spans="1:57" x14ac:dyDescent="0.2">
      <c r="A15" s="106"/>
      <c r="B15" s="107"/>
      <c r="C15" s="107"/>
      <c r="D15" s="108"/>
      <c r="E15" s="109"/>
      <c r="F15" s="110"/>
      <c r="G15" s="111">
        <f>CHOOSE(BA15+1,HSV+PSV,HSV+PSV+Mont,HSV+PSV+Dodavka+Mont,HSV,PSV,Mont,Dodavka,Mont+Dodavka,0)</f>
        <v>0</v>
      </c>
      <c r="H15" s="112"/>
      <c r="I15" s="113">
        <f>E15+F15*G15/100</f>
        <v>0</v>
      </c>
      <c r="BA15">
        <v>8</v>
      </c>
    </row>
    <row r="16" spans="1:57" ht="13.5" thickBot="1" x14ac:dyDescent="0.25">
      <c r="A16" s="114"/>
      <c r="B16" s="115" t="s">
        <v>56</v>
      </c>
      <c r="C16" s="116"/>
      <c r="D16" s="117"/>
      <c r="E16" s="118"/>
      <c r="F16" s="119"/>
      <c r="G16" s="119"/>
      <c r="H16" s="194">
        <f>SUM(H15:H15)</f>
        <v>0</v>
      </c>
      <c r="I16" s="195"/>
    </row>
    <row r="17" spans="1:9" x14ac:dyDescent="0.2">
      <c r="A17" s="97"/>
      <c r="B17" s="97"/>
      <c r="C17" s="97"/>
      <c r="D17" s="97"/>
      <c r="E17" s="97"/>
      <c r="F17" s="97"/>
      <c r="G17" s="97"/>
      <c r="H17" s="97"/>
      <c r="I17" s="97"/>
    </row>
    <row r="18" spans="1:9" x14ac:dyDescent="0.2">
      <c r="B18" s="94"/>
      <c r="F18" s="120"/>
      <c r="G18" s="121"/>
      <c r="H18" s="121"/>
      <c r="I18" s="122"/>
    </row>
    <row r="19" spans="1:9" x14ac:dyDescent="0.2">
      <c r="F19" s="120"/>
      <c r="G19" s="121"/>
      <c r="H19" s="121"/>
      <c r="I19" s="122"/>
    </row>
    <row r="20" spans="1:9" x14ac:dyDescent="0.2">
      <c r="F20" s="120"/>
      <c r="G20" s="121"/>
      <c r="H20" s="121"/>
      <c r="I20" s="122"/>
    </row>
    <row r="21" spans="1:9" x14ac:dyDescent="0.2">
      <c r="F21" s="120"/>
      <c r="G21" s="121"/>
      <c r="H21" s="121"/>
      <c r="I21" s="122"/>
    </row>
    <row r="22" spans="1:9" x14ac:dyDescent="0.2">
      <c r="F22" s="120"/>
      <c r="G22" s="121"/>
      <c r="H22" s="121"/>
      <c r="I22" s="122"/>
    </row>
    <row r="23" spans="1:9" x14ac:dyDescent="0.2">
      <c r="F23" s="120"/>
      <c r="G23" s="121"/>
      <c r="H23" s="121"/>
      <c r="I23" s="122"/>
    </row>
    <row r="24" spans="1:9" x14ac:dyDescent="0.2">
      <c r="F24" s="120"/>
      <c r="G24" s="121"/>
      <c r="H24" s="121"/>
      <c r="I24" s="122"/>
    </row>
    <row r="25" spans="1:9" x14ac:dyDescent="0.2">
      <c r="F25" s="120"/>
      <c r="G25" s="121"/>
      <c r="H25" s="121"/>
      <c r="I25" s="122"/>
    </row>
    <row r="26" spans="1:9" x14ac:dyDescent="0.2">
      <c r="F26" s="120"/>
      <c r="G26" s="121"/>
      <c r="H26" s="121"/>
      <c r="I26" s="122"/>
    </row>
    <row r="27" spans="1:9" x14ac:dyDescent="0.2">
      <c r="F27" s="120"/>
      <c r="G27" s="121"/>
      <c r="H27" s="121"/>
      <c r="I27" s="122"/>
    </row>
    <row r="28" spans="1:9" x14ac:dyDescent="0.2">
      <c r="F28" s="120"/>
      <c r="G28" s="121"/>
      <c r="H28" s="121"/>
      <c r="I28" s="122"/>
    </row>
    <row r="29" spans="1:9" x14ac:dyDescent="0.2">
      <c r="F29" s="120"/>
      <c r="G29" s="121"/>
      <c r="H29" s="121"/>
      <c r="I29" s="122"/>
    </row>
    <row r="30" spans="1:9" x14ac:dyDescent="0.2">
      <c r="F30" s="120"/>
      <c r="G30" s="121"/>
      <c r="H30" s="121"/>
      <c r="I30" s="122"/>
    </row>
    <row r="31" spans="1:9" x14ac:dyDescent="0.2">
      <c r="F31" s="120"/>
      <c r="G31" s="121"/>
      <c r="H31" s="121"/>
      <c r="I31" s="122"/>
    </row>
    <row r="32" spans="1:9" x14ac:dyDescent="0.2">
      <c r="F32" s="120"/>
      <c r="G32" s="121"/>
      <c r="H32" s="121"/>
      <c r="I32" s="122"/>
    </row>
    <row r="33" spans="6:9" x14ac:dyDescent="0.2">
      <c r="F33" s="120"/>
      <c r="G33" s="121"/>
      <c r="H33" s="121"/>
      <c r="I33" s="122"/>
    </row>
    <row r="34" spans="6:9" x14ac:dyDescent="0.2">
      <c r="F34" s="120"/>
      <c r="G34" s="121"/>
      <c r="H34" s="121"/>
      <c r="I34" s="122"/>
    </row>
    <row r="35" spans="6:9" x14ac:dyDescent="0.2">
      <c r="F35" s="120"/>
      <c r="G35" s="121"/>
      <c r="H35" s="121"/>
      <c r="I35" s="122"/>
    </row>
    <row r="36" spans="6:9" x14ac:dyDescent="0.2">
      <c r="F36" s="120"/>
      <c r="G36" s="121"/>
      <c r="H36" s="121"/>
      <c r="I36" s="122"/>
    </row>
    <row r="37" spans="6:9" x14ac:dyDescent="0.2">
      <c r="F37" s="120"/>
      <c r="G37" s="121"/>
      <c r="H37" s="121"/>
      <c r="I37" s="122"/>
    </row>
    <row r="38" spans="6:9" x14ac:dyDescent="0.2">
      <c r="F38" s="120"/>
      <c r="G38" s="121"/>
      <c r="H38" s="121"/>
      <c r="I38" s="122"/>
    </row>
    <row r="39" spans="6:9" x14ac:dyDescent="0.2">
      <c r="F39" s="120"/>
      <c r="G39" s="121"/>
      <c r="H39" s="121"/>
      <c r="I39" s="122"/>
    </row>
    <row r="40" spans="6:9" x14ac:dyDescent="0.2">
      <c r="F40" s="120"/>
      <c r="G40" s="121"/>
      <c r="H40" s="121"/>
      <c r="I40" s="122"/>
    </row>
    <row r="41" spans="6:9" x14ac:dyDescent="0.2">
      <c r="F41" s="120"/>
      <c r="G41" s="121"/>
      <c r="H41" s="121"/>
      <c r="I41" s="122"/>
    </row>
    <row r="42" spans="6:9" x14ac:dyDescent="0.2">
      <c r="F42" s="120"/>
      <c r="G42" s="121"/>
      <c r="H42" s="121"/>
      <c r="I42" s="122"/>
    </row>
    <row r="43" spans="6:9" x14ac:dyDescent="0.2">
      <c r="F43" s="120"/>
      <c r="G43" s="121"/>
      <c r="H43" s="121"/>
      <c r="I43" s="122"/>
    </row>
    <row r="44" spans="6:9" x14ac:dyDescent="0.2">
      <c r="F44" s="120"/>
      <c r="G44" s="121"/>
      <c r="H44" s="121"/>
      <c r="I44" s="122"/>
    </row>
    <row r="45" spans="6:9" x14ac:dyDescent="0.2">
      <c r="F45" s="120"/>
      <c r="G45" s="121"/>
      <c r="H45" s="121"/>
      <c r="I45" s="122"/>
    </row>
    <row r="46" spans="6:9" x14ac:dyDescent="0.2">
      <c r="F46" s="120"/>
      <c r="G46" s="121"/>
      <c r="H46" s="121"/>
      <c r="I46" s="122"/>
    </row>
    <row r="47" spans="6:9" x14ac:dyDescent="0.2">
      <c r="F47" s="120"/>
      <c r="G47" s="121"/>
      <c r="H47" s="121"/>
      <c r="I47" s="122"/>
    </row>
    <row r="48" spans="6:9" x14ac:dyDescent="0.2">
      <c r="F48" s="120"/>
      <c r="G48" s="121"/>
      <c r="H48" s="121"/>
      <c r="I48" s="122"/>
    </row>
    <row r="49" spans="6:9" x14ac:dyDescent="0.2">
      <c r="F49" s="120"/>
      <c r="G49" s="121"/>
      <c r="H49" s="121"/>
      <c r="I49" s="122"/>
    </row>
    <row r="50" spans="6:9" x14ac:dyDescent="0.2">
      <c r="F50" s="120"/>
      <c r="G50" s="121"/>
      <c r="H50" s="121"/>
      <c r="I50" s="122"/>
    </row>
    <row r="51" spans="6:9" x14ac:dyDescent="0.2">
      <c r="F51" s="120"/>
      <c r="G51" s="121"/>
      <c r="H51" s="121"/>
      <c r="I51" s="122"/>
    </row>
    <row r="52" spans="6:9" x14ac:dyDescent="0.2">
      <c r="F52" s="120"/>
      <c r="G52" s="121"/>
      <c r="H52" s="121"/>
      <c r="I52" s="122"/>
    </row>
    <row r="53" spans="6:9" x14ac:dyDescent="0.2">
      <c r="F53" s="120"/>
      <c r="G53" s="121"/>
      <c r="H53" s="121"/>
      <c r="I53" s="122"/>
    </row>
    <row r="54" spans="6:9" x14ac:dyDescent="0.2">
      <c r="F54" s="120"/>
      <c r="G54" s="121"/>
      <c r="H54" s="121"/>
      <c r="I54" s="122"/>
    </row>
    <row r="55" spans="6:9" x14ac:dyDescent="0.2">
      <c r="F55" s="120"/>
      <c r="G55" s="121"/>
      <c r="H55" s="121"/>
      <c r="I55" s="122"/>
    </row>
    <row r="56" spans="6:9" x14ac:dyDescent="0.2">
      <c r="F56" s="120"/>
      <c r="G56" s="121"/>
      <c r="H56" s="121"/>
      <c r="I56" s="122"/>
    </row>
    <row r="57" spans="6:9" x14ac:dyDescent="0.2">
      <c r="F57" s="120"/>
      <c r="G57" s="121"/>
      <c r="H57" s="121"/>
      <c r="I57" s="122"/>
    </row>
    <row r="58" spans="6:9" x14ac:dyDescent="0.2">
      <c r="F58" s="120"/>
      <c r="G58" s="121"/>
      <c r="H58" s="121"/>
      <c r="I58" s="122"/>
    </row>
    <row r="59" spans="6:9" x14ac:dyDescent="0.2">
      <c r="F59" s="120"/>
      <c r="G59" s="121"/>
      <c r="H59" s="121"/>
      <c r="I59" s="122"/>
    </row>
    <row r="60" spans="6:9" x14ac:dyDescent="0.2">
      <c r="F60" s="120"/>
      <c r="G60" s="121"/>
      <c r="H60" s="121"/>
      <c r="I60" s="122"/>
    </row>
    <row r="61" spans="6:9" x14ac:dyDescent="0.2">
      <c r="F61" s="120"/>
      <c r="G61" s="121"/>
      <c r="H61" s="121"/>
      <c r="I61" s="122"/>
    </row>
    <row r="62" spans="6:9" x14ac:dyDescent="0.2">
      <c r="F62" s="120"/>
      <c r="G62" s="121"/>
      <c r="H62" s="121"/>
      <c r="I62" s="122"/>
    </row>
    <row r="63" spans="6:9" x14ac:dyDescent="0.2">
      <c r="F63" s="120"/>
      <c r="G63" s="121"/>
      <c r="H63" s="121"/>
      <c r="I63" s="122"/>
    </row>
    <row r="64" spans="6:9" x14ac:dyDescent="0.2">
      <c r="F64" s="120"/>
      <c r="G64" s="121"/>
      <c r="H64" s="121"/>
      <c r="I64" s="122"/>
    </row>
    <row r="65" spans="6:9" x14ac:dyDescent="0.2">
      <c r="F65" s="120"/>
      <c r="G65" s="121"/>
      <c r="H65" s="121"/>
      <c r="I65" s="122"/>
    </row>
    <row r="66" spans="6:9" x14ac:dyDescent="0.2">
      <c r="F66" s="120"/>
      <c r="G66" s="121"/>
      <c r="H66" s="121"/>
      <c r="I66" s="122"/>
    </row>
    <row r="67" spans="6:9" x14ac:dyDescent="0.2">
      <c r="F67" s="120"/>
      <c r="G67" s="121"/>
      <c r="H67" s="121"/>
      <c r="I67" s="122"/>
    </row>
  </sheetData>
  <mergeCells count="4">
    <mergeCell ref="A1:B1"/>
    <mergeCell ref="A2:B2"/>
    <mergeCell ref="G2:I2"/>
    <mergeCell ref="H16:I16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00"/>
  <sheetViews>
    <sheetView showGridLines="0" showZeros="0" tabSelected="1" topLeftCell="A6" zoomScaleNormal="100" workbookViewId="0">
      <selection activeCell="G27" sqref="G27"/>
    </sheetView>
  </sheetViews>
  <sheetFormatPr defaultColWidth="9.140625" defaultRowHeight="12.75" x14ac:dyDescent="0.2"/>
  <cols>
    <col min="1" max="1" width="3.85546875" style="123" customWidth="1"/>
    <col min="2" max="2" width="13" style="123" customWidth="1"/>
    <col min="3" max="3" width="40.42578125" style="123" customWidth="1"/>
    <col min="4" max="4" width="5.5703125" style="123" customWidth="1"/>
    <col min="5" max="5" width="8.5703125" style="171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 x14ac:dyDescent="0.25">
      <c r="A1" s="198" t="s">
        <v>57</v>
      </c>
      <c r="B1" s="198"/>
      <c r="C1" s="198"/>
      <c r="D1" s="198"/>
      <c r="E1" s="198"/>
      <c r="F1" s="198"/>
      <c r="G1" s="198"/>
    </row>
    <row r="2" spans="1:104" ht="13.5" thickBot="1" x14ac:dyDescent="0.25">
      <c r="A2" s="124"/>
      <c r="B2" s="125"/>
      <c r="C2" s="126"/>
      <c r="D2" s="126"/>
      <c r="E2" s="127"/>
      <c r="F2" s="126"/>
      <c r="G2" s="126"/>
    </row>
    <row r="3" spans="1:104" ht="13.5" thickTop="1" x14ac:dyDescent="0.2">
      <c r="A3" s="199" t="s">
        <v>5</v>
      </c>
      <c r="B3" s="200"/>
      <c r="C3" s="128" t="str">
        <f>CONCATENATE(cislostavby," ",nazevstavby)</f>
        <v xml:space="preserve"> Kulturní sál Toveř - demontáž pódia </v>
      </c>
      <c r="D3" s="129"/>
      <c r="E3" s="130"/>
      <c r="F3" s="131">
        <f>Rekapitulace!H1</f>
        <v>0</v>
      </c>
      <c r="G3" s="132"/>
    </row>
    <row r="4" spans="1:104" ht="13.5" thickBot="1" x14ac:dyDescent="0.25">
      <c r="A4" s="201" t="s">
        <v>1</v>
      </c>
      <c r="B4" s="202"/>
      <c r="C4" s="133" t="str">
        <f>CONCATENATE(cisloobjektu," ",nazevobjektu)</f>
        <v xml:space="preserve"> KD Toveř č.p.18</v>
      </c>
      <c r="D4" s="134"/>
      <c r="E4" s="203"/>
      <c r="F4" s="203"/>
      <c r="G4" s="204"/>
    </row>
    <row r="5" spans="1:104" ht="13.5" thickTop="1" x14ac:dyDescent="0.2">
      <c r="A5" s="135"/>
      <c r="B5" s="136"/>
      <c r="C5" s="136"/>
      <c r="D5" s="124"/>
      <c r="E5" s="137"/>
      <c r="F5" s="124"/>
      <c r="G5" s="138"/>
    </row>
    <row r="6" spans="1:104" x14ac:dyDescent="0.2">
      <c r="A6" s="139" t="s">
        <v>58</v>
      </c>
      <c r="B6" s="140" t="s">
        <v>59</v>
      </c>
      <c r="C6" s="140" t="s">
        <v>60</v>
      </c>
      <c r="D6" s="140" t="s">
        <v>61</v>
      </c>
      <c r="E6" s="141" t="s">
        <v>62</v>
      </c>
      <c r="F6" s="140" t="s">
        <v>63</v>
      </c>
      <c r="G6" s="142" t="s">
        <v>64</v>
      </c>
    </row>
    <row r="7" spans="1:104" x14ac:dyDescent="0.2">
      <c r="A7" s="143" t="s">
        <v>65</v>
      </c>
      <c r="B7" s="144" t="s">
        <v>68</v>
      </c>
      <c r="C7" s="145" t="s">
        <v>69</v>
      </c>
      <c r="D7" s="146"/>
      <c r="E7" s="147"/>
      <c r="F7" s="147"/>
      <c r="G7" s="148"/>
      <c r="H7" s="149"/>
      <c r="I7" s="149"/>
      <c r="O7" s="150">
        <v>1</v>
      </c>
    </row>
    <row r="8" spans="1:104" ht="22.5" x14ac:dyDescent="0.2">
      <c r="A8" s="151">
        <v>1</v>
      </c>
      <c r="B8" s="152"/>
      <c r="C8" s="153" t="s">
        <v>70</v>
      </c>
      <c r="D8" s="154" t="s">
        <v>71</v>
      </c>
      <c r="E8" s="155">
        <v>14</v>
      </c>
      <c r="F8" s="155">
        <v>0</v>
      </c>
      <c r="G8" s="156">
        <f>E8*F8</f>
        <v>0</v>
      </c>
      <c r="O8" s="150">
        <v>2</v>
      </c>
      <c r="AA8" s="123">
        <v>12</v>
      </c>
      <c r="AB8" s="123">
        <v>0</v>
      </c>
      <c r="AC8" s="123">
        <v>1</v>
      </c>
      <c r="AZ8" s="123">
        <v>1</v>
      </c>
      <c r="BA8" s="123">
        <f>IF(AZ8=1,G8,0)</f>
        <v>0</v>
      </c>
      <c r="BB8" s="123">
        <f>IF(AZ8=2,G8,0)</f>
        <v>0</v>
      </c>
      <c r="BC8" s="123">
        <f>IF(AZ8=3,G8,0)</f>
        <v>0</v>
      </c>
      <c r="BD8" s="123">
        <f>IF(AZ8=4,G8,0)</f>
        <v>0</v>
      </c>
      <c r="BE8" s="123">
        <f>IF(AZ8=5,G8,0)</f>
        <v>0</v>
      </c>
      <c r="CZ8" s="123">
        <v>3.8640000000000001E-2</v>
      </c>
    </row>
    <row r="9" spans="1:104" x14ac:dyDescent="0.2">
      <c r="A9" s="151">
        <v>2</v>
      </c>
      <c r="B9" s="152"/>
      <c r="C9" s="153" t="s">
        <v>72</v>
      </c>
      <c r="D9" s="154" t="s">
        <v>73</v>
      </c>
      <c r="E9" s="155">
        <v>8.4</v>
      </c>
      <c r="F9" s="155">
        <v>0</v>
      </c>
      <c r="G9" s="156">
        <f>E9*F9</f>
        <v>0</v>
      </c>
      <c r="O9" s="150">
        <v>2</v>
      </c>
      <c r="AA9" s="123">
        <v>12</v>
      </c>
      <c r="AB9" s="123">
        <v>0</v>
      </c>
      <c r="AC9" s="123">
        <v>2</v>
      </c>
      <c r="AZ9" s="123">
        <v>1</v>
      </c>
      <c r="BA9" s="123">
        <f>IF(AZ9=1,G9,0)</f>
        <v>0</v>
      </c>
      <c r="BB9" s="123">
        <f>IF(AZ9=2,G9,0)</f>
        <v>0</v>
      </c>
      <c r="BC9" s="123">
        <f>IF(AZ9=3,G9,0)</f>
        <v>0</v>
      </c>
      <c r="BD9" s="123">
        <f>IF(AZ9=4,G9,0)</f>
        <v>0</v>
      </c>
      <c r="BE9" s="123">
        <f>IF(AZ9=5,G9,0)</f>
        <v>0</v>
      </c>
      <c r="CZ9" s="123">
        <v>4.8000000000000001E-4</v>
      </c>
    </row>
    <row r="10" spans="1:104" x14ac:dyDescent="0.2">
      <c r="A10" s="151">
        <v>3</v>
      </c>
      <c r="B10" s="152"/>
      <c r="C10" s="153" t="s">
        <v>74</v>
      </c>
      <c r="D10" s="154" t="s">
        <v>73</v>
      </c>
      <c r="E10" s="155">
        <v>15</v>
      </c>
      <c r="F10" s="155">
        <v>0</v>
      </c>
      <c r="G10" s="156">
        <f>E10*F10</f>
        <v>0</v>
      </c>
      <c r="O10" s="150">
        <v>2</v>
      </c>
      <c r="AA10" s="123">
        <v>12</v>
      </c>
      <c r="AB10" s="123">
        <v>0</v>
      </c>
      <c r="AC10" s="123">
        <v>3</v>
      </c>
      <c r="AZ10" s="123">
        <v>1</v>
      </c>
      <c r="BA10" s="123">
        <f>IF(AZ10=1,G10,0)</f>
        <v>0</v>
      </c>
      <c r="BB10" s="123">
        <f>IF(AZ10=2,G10,0)</f>
        <v>0</v>
      </c>
      <c r="BC10" s="123">
        <f>IF(AZ10=3,G10,0)</f>
        <v>0</v>
      </c>
      <c r="BD10" s="123">
        <f>IF(AZ10=4,G10,0)</f>
        <v>0</v>
      </c>
      <c r="BE10" s="123">
        <f>IF(AZ10=5,G10,0)</f>
        <v>0</v>
      </c>
      <c r="CZ10" s="123">
        <v>0.27389000000000002</v>
      </c>
    </row>
    <row r="11" spans="1:104" ht="22.5" x14ac:dyDescent="0.2">
      <c r="A11" s="151">
        <v>4</v>
      </c>
      <c r="B11" s="152"/>
      <c r="C11" s="153" t="s">
        <v>75</v>
      </c>
      <c r="D11" s="154" t="s">
        <v>76</v>
      </c>
      <c r="E11" s="155">
        <v>1</v>
      </c>
      <c r="F11" s="155">
        <v>0</v>
      </c>
      <c r="G11" s="156">
        <f>E11*F11</f>
        <v>0</v>
      </c>
      <c r="O11" s="150">
        <v>2</v>
      </c>
      <c r="AA11" s="123">
        <v>12</v>
      </c>
      <c r="AB11" s="123">
        <v>0</v>
      </c>
      <c r="AC11" s="123">
        <v>4</v>
      </c>
      <c r="AZ11" s="123">
        <v>1</v>
      </c>
      <c r="BA11" s="123">
        <f>IF(AZ11=1,G11,0)</f>
        <v>0</v>
      </c>
      <c r="BB11" s="123">
        <f>IF(AZ11=2,G11,0)</f>
        <v>0</v>
      </c>
      <c r="BC11" s="123">
        <f>IF(AZ11=3,G11,0)</f>
        <v>0</v>
      </c>
      <c r="BD11" s="123">
        <f>IF(AZ11=4,G11,0)</f>
        <v>0</v>
      </c>
      <c r="BE11" s="123">
        <f>IF(AZ11=5,G11,0)</f>
        <v>0</v>
      </c>
      <c r="CZ11" s="123">
        <v>1.77756</v>
      </c>
    </row>
    <row r="12" spans="1:104" x14ac:dyDescent="0.2">
      <c r="A12" s="163"/>
      <c r="B12" s="164" t="s">
        <v>66</v>
      </c>
      <c r="C12" s="165" t="str">
        <f>CONCATENATE(B7," ",C7)</f>
        <v>4 Vodorovné konstrukce</v>
      </c>
      <c r="D12" s="163"/>
      <c r="E12" s="166"/>
      <c r="F12" s="166"/>
      <c r="G12" s="167">
        <f>SUM(G7:G11)</f>
        <v>0</v>
      </c>
      <c r="O12" s="150">
        <v>4</v>
      </c>
      <c r="BA12" s="168">
        <f>SUM(BA7:BA11)</f>
        <v>0</v>
      </c>
      <c r="BB12" s="168">
        <f>SUM(BB7:BB11)</f>
        <v>0</v>
      </c>
      <c r="BC12" s="168">
        <f>SUM(BC7:BC11)</f>
        <v>0</v>
      </c>
      <c r="BD12" s="168">
        <f>SUM(BD7:BD11)</f>
        <v>0</v>
      </c>
      <c r="BE12" s="168">
        <f>SUM(BE7:BE11)</f>
        <v>0</v>
      </c>
    </row>
    <row r="13" spans="1:104" x14ac:dyDescent="0.2">
      <c r="A13" s="143" t="s">
        <v>65</v>
      </c>
      <c r="B13" s="144" t="s">
        <v>77</v>
      </c>
      <c r="C13" s="145" t="s">
        <v>78</v>
      </c>
      <c r="D13" s="146"/>
      <c r="E13" s="147"/>
      <c r="F13" s="147"/>
      <c r="G13" s="148"/>
      <c r="H13" s="149"/>
      <c r="I13" s="149"/>
      <c r="O13" s="150">
        <v>1</v>
      </c>
    </row>
    <row r="14" spans="1:104" x14ac:dyDescent="0.2">
      <c r="A14" s="151">
        <v>5</v>
      </c>
      <c r="B14" s="152"/>
      <c r="C14" s="153" t="s">
        <v>79</v>
      </c>
      <c r="D14" s="154" t="s">
        <v>73</v>
      </c>
      <c r="E14" s="155">
        <v>10.461</v>
      </c>
      <c r="F14" s="155">
        <v>0</v>
      </c>
      <c r="G14" s="156">
        <f>E14*F14</f>
        <v>0</v>
      </c>
      <c r="O14" s="150">
        <v>2</v>
      </c>
      <c r="AA14" s="123">
        <v>12</v>
      </c>
      <c r="AB14" s="123">
        <v>0</v>
      </c>
      <c r="AC14" s="123">
        <v>5</v>
      </c>
      <c r="AZ14" s="123">
        <v>1</v>
      </c>
      <c r="BA14" s="123">
        <f>IF(AZ14=1,G14,0)</f>
        <v>0</v>
      </c>
      <c r="BB14" s="123">
        <f>IF(AZ14=2,G14,0)</f>
        <v>0</v>
      </c>
      <c r="BC14" s="123">
        <f>IF(AZ14=3,G14,0)</f>
        <v>0</v>
      </c>
      <c r="BD14" s="123">
        <f>IF(AZ14=4,G14,0)</f>
        <v>0</v>
      </c>
      <c r="BE14" s="123">
        <f>IF(AZ14=5,G14,0)</f>
        <v>0</v>
      </c>
      <c r="CZ14" s="123">
        <v>3.465E-2</v>
      </c>
    </row>
    <row r="15" spans="1:104" x14ac:dyDescent="0.2">
      <c r="A15" s="157"/>
      <c r="B15" s="158"/>
      <c r="C15" s="196" t="s">
        <v>80</v>
      </c>
      <c r="D15" s="197"/>
      <c r="E15" s="159">
        <v>10.461</v>
      </c>
      <c r="F15" s="160"/>
      <c r="G15" s="161"/>
      <c r="M15" s="162" t="s">
        <v>80</v>
      </c>
      <c r="O15" s="150"/>
    </row>
    <row r="16" spans="1:104" x14ac:dyDescent="0.2">
      <c r="A16" s="163"/>
      <c r="B16" s="164" t="s">
        <v>66</v>
      </c>
      <c r="C16" s="165" t="str">
        <f>CONCATENATE(B13," ",C13)</f>
        <v>60 Úpravy povrchů, omítky</v>
      </c>
      <c r="D16" s="163"/>
      <c r="E16" s="166"/>
      <c r="F16" s="166"/>
      <c r="G16" s="167">
        <f>SUM(G13:G15)</f>
        <v>0</v>
      </c>
      <c r="O16" s="150">
        <v>4</v>
      </c>
      <c r="BA16" s="168">
        <f>SUM(BA13:BA15)</f>
        <v>0</v>
      </c>
      <c r="BB16" s="168">
        <f>SUM(BB13:BB15)</f>
        <v>0</v>
      </c>
      <c r="BC16" s="168">
        <f>SUM(BC13:BC15)</f>
        <v>0</v>
      </c>
      <c r="BD16" s="168">
        <f>SUM(BD13:BD15)</f>
        <v>0</v>
      </c>
      <c r="BE16" s="168">
        <f>SUM(BE13:BE15)</f>
        <v>0</v>
      </c>
    </row>
    <row r="17" spans="1:104" x14ac:dyDescent="0.2">
      <c r="A17" s="143" t="s">
        <v>65</v>
      </c>
      <c r="B17" s="144" t="s">
        <v>81</v>
      </c>
      <c r="C17" s="145" t="s">
        <v>82</v>
      </c>
      <c r="D17" s="146"/>
      <c r="E17" s="147"/>
      <c r="F17" s="147"/>
      <c r="G17" s="148"/>
      <c r="H17" s="149"/>
      <c r="I17" s="149"/>
      <c r="O17" s="150">
        <v>1</v>
      </c>
    </row>
    <row r="18" spans="1:104" x14ac:dyDescent="0.2">
      <c r="A18" s="151">
        <v>6</v>
      </c>
      <c r="B18" s="152"/>
      <c r="C18" s="153" t="s">
        <v>83</v>
      </c>
      <c r="D18" s="154" t="s">
        <v>73</v>
      </c>
      <c r="E18" s="155">
        <v>24</v>
      </c>
      <c r="F18" s="155">
        <v>0</v>
      </c>
      <c r="G18" s="156">
        <f>E18*F18</f>
        <v>0</v>
      </c>
      <c r="O18" s="150">
        <v>2</v>
      </c>
      <c r="AA18" s="123">
        <v>12</v>
      </c>
      <c r="AB18" s="123">
        <v>0</v>
      </c>
      <c r="AC18" s="123">
        <v>6</v>
      </c>
      <c r="AZ18" s="123">
        <v>1</v>
      </c>
      <c r="BA18" s="123">
        <f>IF(AZ18=1,G18,0)</f>
        <v>0</v>
      </c>
      <c r="BB18" s="123">
        <f>IF(AZ18=2,G18,0)</f>
        <v>0</v>
      </c>
      <c r="BC18" s="123">
        <f>IF(AZ18=3,G18,0)</f>
        <v>0</v>
      </c>
      <c r="BD18" s="123">
        <f>IF(AZ18=4,G18,0)</f>
        <v>0</v>
      </c>
      <c r="BE18" s="123">
        <f>IF(AZ18=5,G18,0)</f>
        <v>0</v>
      </c>
      <c r="CZ18" s="123">
        <v>0</v>
      </c>
    </row>
    <row r="19" spans="1:104" x14ac:dyDescent="0.2">
      <c r="A19" s="151">
        <v>7</v>
      </c>
      <c r="B19" s="152"/>
      <c r="C19" s="153" t="s">
        <v>84</v>
      </c>
      <c r="D19" s="154" t="s">
        <v>73</v>
      </c>
      <c r="E19" s="155">
        <v>21</v>
      </c>
      <c r="F19" s="155">
        <v>0</v>
      </c>
      <c r="G19" s="156">
        <f>E19*F19</f>
        <v>0</v>
      </c>
      <c r="O19" s="150">
        <v>2</v>
      </c>
      <c r="AA19" s="123">
        <v>12</v>
      </c>
      <c r="AB19" s="123">
        <v>0</v>
      </c>
      <c r="AC19" s="123">
        <v>7</v>
      </c>
      <c r="AZ19" s="123">
        <v>1</v>
      </c>
      <c r="BA19" s="123">
        <f>IF(AZ19=1,G19,0)</f>
        <v>0</v>
      </c>
      <c r="BB19" s="123">
        <f>IF(AZ19=2,G19,0)</f>
        <v>0</v>
      </c>
      <c r="BC19" s="123">
        <f>IF(AZ19=3,G19,0)</f>
        <v>0</v>
      </c>
      <c r="BD19" s="123">
        <f>IF(AZ19=4,G19,0)</f>
        <v>0</v>
      </c>
      <c r="BE19" s="123">
        <f>IF(AZ19=5,G19,0)</f>
        <v>0</v>
      </c>
      <c r="CZ19" s="123">
        <v>6.7000000000000002E-4</v>
      </c>
    </row>
    <row r="20" spans="1:104" x14ac:dyDescent="0.2">
      <c r="A20" s="151">
        <v>8</v>
      </c>
      <c r="B20" s="152"/>
      <c r="C20" s="153" t="s">
        <v>85</v>
      </c>
      <c r="D20" s="154" t="s">
        <v>86</v>
      </c>
      <c r="E20" s="155">
        <v>0.74</v>
      </c>
      <c r="F20" s="155">
        <v>0</v>
      </c>
      <c r="G20" s="156">
        <f t="shared" ref="G20:G26" si="0">E20*F20</f>
        <v>0</v>
      </c>
      <c r="O20" s="150">
        <v>2</v>
      </c>
      <c r="AA20" s="123">
        <v>12</v>
      </c>
      <c r="AB20" s="123">
        <v>0</v>
      </c>
      <c r="AC20" s="123">
        <v>8</v>
      </c>
      <c r="AZ20" s="123">
        <v>1</v>
      </c>
      <c r="BA20" s="123">
        <f t="shared" ref="BA20:BA26" si="1">IF(AZ20=1,G20,0)</f>
        <v>0</v>
      </c>
      <c r="BB20" s="123">
        <f t="shared" ref="BB20:BB26" si="2">IF(AZ20=2,G20,0)</f>
        <v>0</v>
      </c>
      <c r="BC20" s="123">
        <f t="shared" ref="BC20:BC26" si="3">IF(AZ20=3,G20,0)</f>
        <v>0</v>
      </c>
      <c r="BD20" s="123">
        <f t="shared" ref="BD20:BD26" si="4">IF(AZ20=4,G20,0)</f>
        <v>0</v>
      </c>
      <c r="BE20" s="123">
        <f t="shared" ref="BE20:BE26" si="5">IF(AZ20=5,G20,0)</f>
        <v>0</v>
      </c>
      <c r="CZ20" s="123">
        <v>1.2489999999999999E-2</v>
      </c>
    </row>
    <row r="21" spans="1:104" x14ac:dyDescent="0.2">
      <c r="A21" s="151">
        <v>9</v>
      </c>
      <c r="B21" s="152"/>
      <c r="C21" s="153" t="s">
        <v>87</v>
      </c>
      <c r="D21" s="154" t="s">
        <v>73</v>
      </c>
      <c r="E21" s="155">
        <v>5</v>
      </c>
      <c r="F21" s="155">
        <v>0</v>
      </c>
      <c r="G21" s="156">
        <f t="shared" si="0"/>
        <v>0</v>
      </c>
      <c r="O21" s="150">
        <v>2</v>
      </c>
      <c r="AA21" s="123">
        <v>12</v>
      </c>
      <c r="AB21" s="123">
        <v>0</v>
      </c>
      <c r="AC21" s="123">
        <v>9</v>
      </c>
      <c r="AZ21" s="123">
        <v>1</v>
      </c>
      <c r="BA21" s="123">
        <f t="shared" si="1"/>
        <v>0</v>
      </c>
      <c r="BB21" s="123">
        <f t="shared" si="2"/>
        <v>0</v>
      </c>
      <c r="BC21" s="123">
        <f t="shared" si="3"/>
        <v>0</v>
      </c>
      <c r="BD21" s="123">
        <f t="shared" si="4"/>
        <v>0</v>
      </c>
      <c r="BE21" s="123">
        <f t="shared" si="5"/>
        <v>0</v>
      </c>
      <c r="CZ21" s="123">
        <v>0</v>
      </c>
    </row>
    <row r="22" spans="1:104" x14ac:dyDescent="0.2">
      <c r="A22" s="151">
        <v>10</v>
      </c>
      <c r="B22" s="152"/>
      <c r="C22" s="153" t="s">
        <v>88</v>
      </c>
      <c r="D22" s="154" t="s">
        <v>89</v>
      </c>
      <c r="E22" s="155">
        <v>9</v>
      </c>
      <c r="F22" s="155">
        <v>0</v>
      </c>
      <c r="G22" s="156">
        <f t="shared" si="0"/>
        <v>0</v>
      </c>
      <c r="O22" s="150">
        <v>2</v>
      </c>
      <c r="AA22" s="123">
        <v>12</v>
      </c>
      <c r="AB22" s="123">
        <v>0</v>
      </c>
      <c r="AC22" s="123">
        <v>10</v>
      </c>
      <c r="AZ22" s="123">
        <v>1</v>
      </c>
      <c r="BA22" s="123">
        <f t="shared" si="1"/>
        <v>0</v>
      </c>
      <c r="BB22" s="123">
        <f t="shared" si="2"/>
        <v>0</v>
      </c>
      <c r="BC22" s="123">
        <f t="shared" si="3"/>
        <v>0</v>
      </c>
      <c r="BD22" s="123">
        <f t="shared" si="4"/>
        <v>0</v>
      </c>
      <c r="BE22" s="123">
        <f t="shared" si="5"/>
        <v>0</v>
      </c>
      <c r="CZ22" s="123">
        <v>0</v>
      </c>
    </row>
    <row r="23" spans="1:104" x14ac:dyDescent="0.2">
      <c r="A23" s="151">
        <v>11</v>
      </c>
      <c r="B23" s="152"/>
      <c r="C23" s="153" t="s">
        <v>94</v>
      </c>
      <c r="D23" s="154" t="s">
        <v>89</v>
      </c>
      <c r="E23" s="155"/>
      <c r="F23" s="155">
        <v>0</v>
      </c>
      <c r="G23" s="156">
        <f t="shared" si="0"/>
        <v>0</v>
      </c>
      <c r="O23" s="150">
        <v>2</v>
      </c>
      <c r="AA23" s="123">
        <v>12</v>
      </c>
      <c r="AB23" s="123">
        <v>0</v>
      </c>
      <c r="AC23" s="123">
        <v>11</v>
      </c>
      <c r="AZ23" s="123">
        <v>1</v>
      </c>
      <c r="BA23" s="123">
        <f t="shared" si="1"/>
        <v>0</v>
      </c>
      <c r="BB23" s="123">
        <f t="shared" si="2"/>
        <v>0</v>
      </c>
      <c r="BC23" s="123">
        <f t="shared" si="3"/>
        <v>0</v>
      </c>
      <c r="BD23" s="123">
        <f t="shared" si="4"/>
        <v>0</v>
      </c>
      <c r="BE23" s="123">
        <f t="shared" si="5"/>
        <v>0</v>
      </c>
      <c r="CZ23" s="123">
        <v>0</v>
      </c>
    </row>
    <row r="24" spans="1:104" x14ac:dyDescent="0.2">
      <c r="A24" s="151">
        <v>12</v>
      </c>
      <c r="B24" s="152"/>
      <c r="C24" s="153" t="s">
        <v>90</v>
      </c>
      <c r="D24" s="154" t="s">
        <v>89</v>
      </c>
      <c r="E24" s="155">
        <v>8</v>
      </c>
      <c r="F24" s="155">
        <v>0</v>
      </c>
      <c r="G24" s="156">
        <f t="shared" si="0"/>
        <v>0</v>
      </c>
      <c r="O24" s="150">
        <v>2</v>
      </c>
      <c r="AA24" s="123">
        <v>12</v>
      </c>
      <c r="AB24" s="123">
        <v>0</v>
      </c>
      <c r="AC24" s="123">
        <v>12</v>
      </c>
      <c r="AZ24" s="123">
        <v>1</v>
      </c>
      <c r="BA24" s="123">
        <f t="shared" si="1"/>
        <v>0</v>
      </c>
      <c r="BB24" s="123">
        <f t="shared" si="2"/>
        <v>0</v>
      </c>
      <c r="BC24" s="123">
        <f t="shared" si="3"/>
        <v>0</v>
      </c>
      <c r="BD24" s="123">
        <f t="shared" si="4"/>
        <v>0</v>
      </c>
      <c r="BE24" s="123">
        <f t="shared" si="5"/>
        <v>0</v>
      </c>
      <c r="CZ24" s="123">
        <v>0</v>
      </c>
    </row>
    <row r="25" spans="1:104" x14ac:dyDescent="0.2">
      <c r="A25" s="151">
        <v>13</v>
      </c>
      <c r="B25" s="152"/>
      <c r="C25" s="153" t="s">
        <v>95</v>
      </c>
      <c r="D25" s="154" t="s">
        <v>89</v>
      </c>
      <c r="E25" s="155">
        <v>1</v>
      </c>
      <c r="F25" s="155">
        <v>0</v>
      </c>
      <c r="G25" s="156">
        <f t="shared" si="0"/>
        <v>0</v>
      </c>
      <c r="O25" s="150">
        <v>2</v>
      </c>
      <c r="AA25" s="123">
        <v>12</v>
      </c>
      <c r="AB25" s="123">
        <v>0</v>
      </c>
      <c r="AC25" s="123">
        <v>13</v>
      </c>
      <c r="AZ25" s="123">
        <v>1</v>
      </c>
      <c r="BA25" s="123">
        <f t="shared" si="1"/>
        <v>0</v>
      </c>
      <c r="BB25" s="123">
        <f t="shared" si="2"/>
        <v>0</v>
      </c>
      <c r="BC25" s="123">
        <f t="shared" si="3"/>
        <v>0</v>
      </c>
      <c r="BD25" s="123">
        <f t="shared" si="4"/>
        <v>0</v>
      </c>
      <c r="BE25" s="123">
        <f t="shared" si="5"/>
        <v>0</v>
      </c>
      <c r="CZ25" s="123">
        <v>0</v>
      </c>
    </row>
    <row r="26" spans="1:104" x14ac:dyDescent="0.2">
      <c r="A26" s="151">
        <v>14</v>
      </c>
      <c r="B26" s="152"/>
      <c r="C26" s="153" t="s">
        <v>96</v>
      </c>
      <c r="D26" s="154" t="s">
        <v>97</v>
      </c>
      <c r="E26" s="155">
        <v>1</v>
      </c>
      <c r="F26" s="155">
        <v>0</v>
      </c>
      <c r="G26" s="156">
        <f t="shared" si="0"/>
        <v>0</v>
      </c>
      <c r="O26" s="150">
        <v>2</v>
      </c>
      <c r="AA26" s="123">
        <v>12</v>
      </c>
      <c r="AB26" s="123">
        <v>0</v>
      </c>
      <c r="AC26" s="123">
        <v>14</v>
      </c>
      <c r="AZ26" s="123">
        <v>1</v>
      </c>
      <c r="BA26" s="123">
        <f t="shared" si="1"/>
        <v>0</v>
      </c>
      <c r="BB26" s="123">
        <f t="shared" si="2"/>
        <v>0</v>
      </c>
      <c r="BC26" s="123">
        <f t="shared" si="3"/>
        <v>0</v>
      </c>
      <c r="BD26" s="123">
        <f t="shared" si="4"/>
        <v>0</v>
      </c>
      <c r="BE26" s="123">
        <f t="shared" si="5"/>
        <v>0</v>
      </c>
      <c r="CZ26" s="123">
        <v>0</v>
      </c>
    </row>
    <row r="27" spans="1:104" x14ac:dyDescent="0.2">
      <c r="A27" s="163"/>
      <c r="B27" s="164" t="s">
        <v>66</v>
      </c>
      <c r="C27" s="165" t="str">
        <f>CONCATENATE(B17," ",C17)</f>
        <v>96 Bourání konstrukcí</v>
      </c>
      <c r="D27" s="163"/>
      <c r="E27" s="166"/>
      <c r="F27" s="166"/>
      <c r="G27" s="167">
        <f>SUM(G17:G26)</f>
        <v>0</v>
      </c>
      <c r="O27" s="150">
        <v>4</v>
      </c>
      <c r="BA27" s="168">
        <f>SUM(BA17:BA26)</f>
        <v>0</v>
      </c>
      <c r="BB27" s="168">
        <f>SUM(BB17:BB26)</f>
        <v>0</v>
      </c>
      <c r="BC27" s="168">
        <f>SUM(BC17:BC26)</f>
        <v>0</v>
      </c>
      <c r="BD27" s="168">
        <f>SUM(BD17:BD26)</f>
        <v>0</v>
      </c>
      <c r="BE27" s="168">
        <f>SUM(BE17:BE26)</f>
        <v>0</v>
      </c>
    </row>
    <row r="28" spans="1:104" x14ac:dyDescent="0.2">
      <c r="A28" s="124"/>
      <c r="B28" s="124"/>
      <c r="C28" s="124"/>
      <c r="D28" s="124"/>
      <c r="E28" s="124"/>
      <c r="F28" s="124"/>
      <c r="G28" s="124"/>
    </row>
    <row r="29" spans="1:104" x14ac:dyDescent="0.2">
      <c r="E29" s="123"/>
    </row>
    <row r="30" spans="1:104" x14ac:dyDescent="0.2">
      <c r="E30" s="123"/>
    </row>
    <row r="31" spans="1:104" x14ac:dyDescent="0.2">
      <c r="E31" s="123"/>
    </row>
    <row r="32" spans="1:104" x14ac:dyDescent="0.2">
      <c r="E32" s="123"/>
    </row>
    <row r="33" spans="5:5" x14ac:dyDescent="0.2">
      <c r="E33" s="123"/>
    </row>
    <row r="34" spans="5:5" x14ac:dyDescent="0.2">
      <c r="E34" s="123"/>
    </row>
    <row r="35" spans="5:5" x14ac:dyDescent="0.2">
      <c r="E35" s="123"/>
    </row>
    <row r="36" spans="5:5" x14ac:dyDescent="0.2">
      <c r="E36" s="123"/>
    </row>
    <row r="37" spans="5:5" x14ac:dyDescent="0.2">
      <c r="E37" s="123"/>
    </row>
    <row r="38" spans="5:5" x14ac:dyDescent="0.2">
      <c r="E38" s="123"/>
    </row>
    <row r="39" spans="5:5" x14ac:dyDescent="0.2">
      <c r="E39" s="123"/>
    </row>
    <row r="40" spans="5:5" x14ac:dyDescent="0.2">
      <c r="E40" s="123"/>
    </row>
    <row r="41" spans="5:5" x14ac:dyDescent="0.2">
      <c r="E41" s="123"/>
    </row>
    <row r="42" spans="5:5" x14ac:dyDescent="0.2">
      <c r="E42" s="123"/>
    </row>
    <row r="43" spans="5:5" x14ac:dyDescent="0.2">
      <c r="E43" s="123"/>
    </row>
    <row r="44" spans="5:5" x14ac:dyDescent="0.2">
      <c r="E44" s="123"/>
    </row>
    <row r="45" spans="5:5" x14ac:dyDescent="0.2">
      <c r="E45" s="123"/>
    </row>
    <row r="46" spans="5:5" x14ac:dyDescent="0.2">
      <c r="E46" s="123"/>
    </row>
    <row r="47" spans="5:5" x14ac:dyDescent="0.2">
      <c r="E47" s="123"/>
    </row>
    <row r="48" spans="5:5" x14ac:dyDescent="0.2">
      <c r="E48" s="123"/>
    </row>
    <row r="49" spans="1:7" x14ac:dyDescent="0.2">
      <c r="E49" s="123"/>
    </row>
    <row r="50" spans="1:7" x14ac:dyDescent="0.2">
      <c r="E50" s="123"/>
    </row>
    <row r="51" spans="1:7" x14ac:dyDescent="0.2">
      <c r="A51" s="169"/>
      <c r="B51" s="169"/>
      <c r="C51" s="169"/>
      <c r="D51" s="169"/>
      <c r="E51" s="169"/>
      <c r="F51" s="169"/>
      <c r="G51" s="169"/>
    </row>
    <row r="52" spans="1:7" x14ac:dyDescent="0.2">
      <c r="A52" s="169"/>
      <c r="B52" s="169"/>
      <c r="C52" s="169"/>
      <c r="D52" s="169"/>
      <c r="E52" s="169"/>
      <c r="F52" s="169"/>
      <c r="G52" s="169"/>
    </row>
    <row r="53" spans="1:7" x14ac:dyDescent="0.2">
      <c r="A53" s="169"/>
      <c r="B53" s="169"/>
      <c r="C53" s="169"/>
      <c r="D53" s="169"/>
      <c r="E53" s="169"/>
      <c r="F53" s="169"/>
      <c r="G53" s="169"/>
    </row>
    <row r="54" spans="1:7" x14ac:dyDescent="0.2">
      <c r="A54" s="169"/>
      <c r="B54" s="169"/>
      <c r="C54" s="169"/>
      <c r="D54" s="169"/>
      <c r="E54" s="169"/>
      <c r="F54" s="169"/>
      <c r="G54" s="169"/>
    </row>
    <row r="55" spans="1:7" x14ac:dyDescent="0.2">
      <c r="E55" s="123"/>
    </row>
    <row r="56" spans="1:7" x14ac:dyDescent="0.2">
      <c r="E56" s="123"/>
    </row>
    <row r="57" spans="1:7" x14ac:dyDescent="0.2">
      <c r="E57" s="123"/>
    </row>
    <row r="58" spans="1:7" x14ac:dyDescent="0.2">
      <c r="E58" s="123"/>
    </row>
    <row r="59" spans="1:7" x14ac:dyDescent="0.2">
      <c r="E59" s="123"/>
    </row>
    <row r="60" spans="1:7" x14ac:dyDescent="0.2">
      <c r="E60" s="123"/>
    </row>
    <row r="61" spans="1:7" x14ac:dyDescent="0.2">
      <c r="E61" s="123"/>
    </row>
    <row r="62" spans="1:7" x14ac:dyDescent="0.2">
      <c r="E62" s="123"/>
    </row>
    <row r="63" spans="1:7" x14ac:dyDescent="0.2">
      <c r="E63" s="123"/>
    </row>
    <row r="64" spans="1:7" x14ac:dyDescent="0.2">
      <c r="E64" s="123"/>
    </row>
    <row r="65" spans="5:5" x14ac:dyDescent="0.2">
      <c r="E65" s="123"/>
    </row>
    <row r="66" spans="5:5" x14ac:dyDescent="0.2">
      <c r="E66" s="123"/>
    </row>
    <row r="67" spans="5:5" x14ac:dyDescent="0.2">
      <c r="E67" s="123"/>
    </row>
    <row r="68" spans="5:5" x14ac:dyDescent="0.2">
      <c r="E68" s="123"/>
    </row>
    <row r="69" spans="5:5" x14ac:dyDescent="0.2">
      <c r="E69" s="123"/>
    </row>
    <row r="70" spans="5:5" x14ac:dyDescent="0.2">
      <c r="E70" s="123"/>
    </row>
    <row r="71" spans="5:5" x14ac:dyDescent="0.2">
      <c r="E71" s="123"/>
    </row>
    <row r="72" spans="5:5" x14ac:dyDescent="0.2">
      <c r="E72" s="123"/>
    </row>
    <row r="73" spans="5:5" x14ac:dyDescent="0.2">
      <c r="E73" s="123"/>
    </row>
    <row r="74" spans="5:5" x14ac:dyDescent="0.2">
      <c r="E74" s="123"/>
    </row>
    <row r="75" spans="5:5" x14ac:dyDescent="0.2">
      <c r="E75" s="123"/>
    </row>
    <row r="76" spans="5:5" x14ac:dyDescent="0.2">
      <c r="E76" s="123"/>
    </row>
    <row r="77" spans="5:5" x14ac:dyDescent="0.2">
      <c r="E77" s="123"/>
    </row>
    <row r="78" spans="5:5" x14ac:dyDescent="0.2">
      <c r="E78" s="123"/>
    </row>
    <row r="79" spans="5:5" x14ac:dyDescent="0.2">
      <c r="E79" s="123"/>
    </row>
    <row r="80" spans="5:5" x14ac:dyDescent="0.2">
      <c r="E80" s="123"/>
    </row>
    <row r="81" spans="1:7" x14ac:dyDescent="0.2">
      <c r="E81" s="123"/>
    </row>
    <row r="82" spans="1:7" x14ac:dyDescent="0.2">
      <c r="E82" s="123"/>
    </row>
    <row r="83" spans="1:7" x14ac:dyDescent="0.2">
      <c r="E83" s="123"/>
    </row>
    <row r="84" spans="1:7" x14ac:dyDescent="0.2">
      <c r="E84" s="123"/>
    </row>
    <row r="85" spans="1:7" x14ac:dyDescent="0.2">
      <c r="E85" s="123"/>
    </row>
    <row r="86" spans="1:7" x14ac:dyDescent="0.2">
      <c r="A86" s="170"/>
      <c r="B86" s="170"/>
    </row>
    <row r="87" spans="1:7" x14ac:dyDescent="0.2">
      <c r="A87" s="169"/>
      <c r="B87" s="169"/>
      <c r="C87" s="172"/>
      <c r="D87" s="172"/>
      <c r="E87" s="173"/>
      <c r="F87" s="172"/>
      <c r="G87" s="174"/>
    </row>
    <row r="88" spans="1:7" x14ac:dyDescent="0.2">
      <c r="A88" s="175"/>
      <c r="B88" s="175"/>
      <c r="C88" s="169"/>
      <c r="D88" s="169"/>
      <c r="E88" s="176"/>
      <c r="F88" s="169"/>
      <c r="G88" s="169"/>
    </row>
    <row r="89" spans="1:7" x14ac:dyDescent="0.2">
      <c r="A89" s="169"/>
      <c r="B89" s="169"/>
      <c r="C89" s="169"/>
      <c r="D89" s="169"/>
      <c r="E89" s="176"/>
      <c r="F89" s="169"/>
      <c r="G89" s="169"/>
    </row>
    <row r="90" spans="1:7" x14ac:dyDescent="0.2">
      <c r="A90" s="169"/>
      <c r="B90" s="169"/>
      <c r="C90" s="169"/>
      <c r="D90" s="169"/>
      <c r="E90" s="176"/>
      <c r="F90" s="169"/>
      <c r="G90" s="169"/>
    </row>
    <row r="91" spans="1:7" x14ac:dyDescent="0.2">
      <c r="A91" s="169"/>
      <c r="B91" s="169"/>
      <c r="C91" s="169"/>
      <c r="D91" s="169"/>
      <c r="E91" s="176"/>
      <c r="F91" s="169"/>
      <c r="G91" s="169"/>
    </row>
    <row r="92" spans="1:7" x14ac:dyDescent="0.2">
      <c r="A92" s="169"/>
      <c r="B92" s="169"/>
      <c r="C92" s="169"/>
      <c r="D92" s="169"/>
      <c r="E92" s="176"/>
      <c r="F92" s="169"/>
      <c r="G92" s="169"/>
    </row>
    <row r="93" spans="1:7" x14ac:dyDescent="0.2">
      <c r="A93" s="169"/>
      <c r="B93" s="169"/>
      <c r="C93" s="169"/>
      <c r="D93" s="169"/>
      <c r="E93" s="176"/>
      <c r="F93" s="169"/>
      <c r="G93" s="169"/>
    </row>
    <row r="94" spans="1:7" x14ac:dyDescent="0.2">
      <c r="A94" s="169"/>
      <c r="B94" s="169"/>
      <c r="C94" s="169"/>
      <c r="D94" s="169"/>
      <c r="E94" s="176"/>
      <c r="F94" s="169"/>
      <c r="G94" s="169"/>
    </row>
    <row r="95" spans="1:7" x14ac:dyDescent="0.2">
      <c r="A95" s="169"/>
      <c r="B95" s="169"/>
      <c r="C95" s="169"/>
      <c r="D95" s="169"/>
      <c r="E95" s="176"/>
      <c r="F95" s="169"/>
      <c r="G95" s="169"/>
    </row>
    <row r="96" spans="1:7" x14ac:dyDescent="0.2">
      <c r="A96" s="169"/>
      <c r="B96" s="169"/>
      <c r="C96" s="169"/>
      <c r="D96" s="169"/>
      <c r="E96" s="176"/>
      <c r="F96" s="169"/>
      <c r="G96" s="169"/>
    </row>
    <row r="97" spans="1:7" x14ac:dyDescent="0.2">
      <c r="A97" s="169"/>
      <c r="B97" s="169"/>
      <c r="C97" s="169"/>
      <c r="D97" s="169"/>
      <c r="E97" s="176"/>
      <c r="F97" s="169"/>
      <c r="G97" s="169"/>
    </row>
    <row r="98" spans="1:7" x14ac:dyDescent="0.2">
      <c r="A98" s="169"/>
      <c r="B98" s="169"/>
      <c r="C98" s="169"/>
      <c r="D98" s="169"/>
      <c r="E98" s="176"/>
      <c r="F98" s="169"/>
      <c r="G98" s="169"/>
    </row>
    <row r="99" spans="1:7" x14ac:dyDescent="0.2">
      <c r="A99" s="169"/>
      <c r="B99" s="169"/>
      <c r="C99" s="169"/>
      <c r="D99" s="169"/>
      <c r="E99" s="176"/>
      <c r="F99" s="169"/>
      <c r="G99" s="169"/>
    </row>
    <row r="100" spans="1:7" x14ac:dyDescent="0.2">
      <c r="A100" s="169"/>
      <c r="B100" s="169"/>
      <c r="C100" s="169"/>
      <c r="D100" s="169"/>
      <c r="E100" s="176"/>
      <c r="F100" s="169"/>
      <c r="G100" s="169"/>
    </row>
  </sheetData>
  <mergeCells count="5">
    <mergeCell ref="C15:D15"/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Company>Štěpánek stavby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Obec</cp:lastModifiedBy>
  <cp:lastPrinted>2015-01-30T11:06:04Z</cp:lastPrinted>
  <dcterms:created xsi:type="dcterms:W3CDTF">2015-01-30T08:38:36Z</dcterms:created>
  <dcterms:modified xsi:type="dcterms:W3CDTF">2015-02-02T14:22:46Z</dcterms:modified>
</cp:coreProperties>
</file>