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hal\Documents\Dokumenty - tata\Rozpočty\2016\"/>
    </mc:Choice>
  </mc:AlternateContent>
  <bookViews>
    <workbookView xWindow="0" yWindow="0" windowWidth="12690" windowHeight="13980"/>
  </bookViews>
  <sheets>
    <sheet name="Rekapitulace stavby" sheetId="1" r:id="rId1"/>
    <sheet name="1-1 - Oprava chodníku-sou..." sheetId="2" r:id="rId2"/>
    <sheet name="2-1 - VON - VEDLEJŠÍ A OS..." sheetId="3" r:id="rId3"/>
    <sheet name="Pokyny pro vyplnění" sheetId="4" r:id="rId4"/>
  </sheets>
  <definedNames>
    <definedName name="_xlnm._FilterDatabase" localSheetId="1" hidden="1">'1-1 - Oprava chodníku-sou...'!$C$85:$K$85</definedName>
    <definedName name="_xlnm._FilterDatabase" localSheetId="2" hidden="1">'2-1 - VON - VEDLEJŠÍ A OS...'!$C$85:$K$85</definedName>
    <definedName name="_xlnm.Print_Titles" localSheetId="1">'1-1 - Oprava chodníku-sou...'!$85:$85</definedName>
    <definedName name="_xlnm.Print_Titles" localSheetId="2">'2-1 - VON - VEDLEJŠÍ A OS...'!$85:$85</definedName>
    <definedName name="_xlnm.Print_Titles" localSheetId="0">'Rekapitulace stavby'!$49:$49</definedName>
    <definedName name="_xlnm.Print_Area" localSheetId="1">'1-1 - Oprava chodníku-sou...'!$C$4:$J$38,'1-1 - Oprava chodníku-sou...'!$C$44:$J$65,'1-1 - Oprava chodníku-sou...'!$C$71:$K$178</definedName>
    <definedName name="_xlnm.Print_Area" localSheetId="2">'2-1 - VON - VEDLEJŠÍ A OS...'!$C$4:$J$38,'2-1 - VON - VEDLEJŠÍ A OS...'!$C$44:$J$65,'2-1 - VON - VEDLEJŠÍ A OS...'!$C$71:$K$133</definedName>
    <definedName name="_xlnm.Print_Area" localSheetId="3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stavby'!$C$39:$AQ$56</definedName>
  </definedNames>
  <calcPr calcId="152511"/>
</workbook>
</file>

<file path=xl/calcChain.xml><?xml version="1.0" encoding="utf-8"?>
<calcChain xmlns="http://schemas.openxmlformats.org/spreadsheetml/2006/main">
  <c r="P105" i="3" l="1"/>
  <c r="AY55" i="1"/>
  <c r="AX55" i="1"/>
  <c r="BI130" i="3"/>
  <c r="BH130" i="3"/>
  <c r="F35" i="3" s="1"/>
  <c r="BC55" i="1" s="1"/>
  <c r="BC54" i="1" s="1"/>
  <c r="AY54" i="1" s="1"/>
  <c r="BG130" i="3"/>
  <c r="BF130" i="3"/>
  <c r="T130" i="3"/>
  <c r="R130" i="3"/>
  <c r="P130" i="3"/>
  <c r="BK130" i="3"/>
  <c r="J130" i="3"/>
  <c r="BE130" i="3" s="1"/>
  <c r="BI127" i="3"/>
  <c r="BH127" i="3"/>
  <c r="BG127" i="3"/>
  <c r="BF127" i="3"/>
  <c r="BE127" i="3"/>
  <c r="T127" i="3"/>
  <c r="R127" i="3"/>
  <c r="P127" i="3"/>
  <c r="BK127" i="3"/>
  <c r="J127" i="3"/>
  <c r="BI123" i="3"/>
  <c r="BH123" i="3"/>
  <c r="BG123" i="3"/>
  <c r="BF123" i="3"/>
  <c r="T123" i="3"/>
  <c r="R123" i="3"/>
  <c r="P123" i="3"/>
  <c r="BK123" i="3"/>
  <c r="J123" i="3"/>
  <c r="BE123" i="3" s="1"/>
  <c r="BI119" i="3"/>
  <c r="BH119" i="3"/>
  <c r="BG119" i="3"/>
  <c r="BF119" i="3"/>
  <c r="BE119" i="3"/>
  <c r="T119" i="3"/>
  <c r="T118" i="3" s="1"/>
  <c r="R119" i="3"/>
  <c r="P119" i="3"/>
  <c r="P118" i="3" s="1"/>
  <c r="BK119" i="3"/>
  <c r="J119" i="3"/>
  <c r="BI114" i="3"/>
  <c r="BH114" i="3"/>
  <c r="BG114" i="3"/>
  <c r="BF114" i="3"/>
  <c r="BE114" i="3"/>
  <c r="T114" i="3"/>
  <c r="R114" i="3"/>
  <c r="P114" i="3"/>
  <c r="BK114" i="3"/>
  <c r="J114" i="3"/>
  <c r="BI110" i="3"/>
  <c r="BH110" i="3"/>
  <c r="BG110" i="3"/>
  <c r="BF110" i="3"/>
  <c r="T110" i="3"/>
  <c r="R110" i="3"/>
  <c r="R105" i="3" s="1"/>
  <c r="P110" i="3"/>
  <c r="BK110" i="3"/>
  <c r="J110" i="3"/>
  <c r="BE110" i="3" s="1"/>
  <c r="BI106" i="3"/>
  <c r="BH106" i="3"/>
  <c r="BG106" i="3"/>
  <c r="BF106" i="3"/>
  <c r="BE106" i="3"/>
  <c r="T106" i="3"/>
  <c r="T105" i="3" s="1"/>
  <c r="R106" i="3"/>
  <c r="P106" i="3"/>
  <c r="BK106" i="3"/>
  <c r="BK105" i="3" s="1"/>
  <c r="J105" i="3" s="1"/>
  <c r="J63" i="3" s="1"/>
  <c r="J106" i="3"/>
  <c r="BI101" i="3"/>
  <c r="BH101" i="3"/>
  <c r="BG101" i="3"/>
  <c r="BF101" i="3"/>
  <c r="T101" i="3"/>
  <c r="R101" i="3"/>
  <c r="P101" i="3"/>
  <c r="BK101" i="3"/>
  <c r="J101" i="3"/>
  <c r="BE101" i="3" s="1"/>
  <c r="BI97" i="3"/>
  <c r="F36" i="3" s="1"/>
  <c r="BD55" i="1" s="1"/>
  <c r="BD54" i="1" s="1"/>
  <c r="BH97" i="3"/>
  <c r="BG97" i="3"/>
  <c r="BF97" i="3"/>
  <c r="BE97" i="3"/>
  <c r="T97" i="3"/>
  <c r="R97" i="3"/>
  <c r="P97" i="3"/>
  <c r="BK97" i="3"/>
  <c r="BK88" i="3" s="1"/>
  <c r="J97" i="3"/>
  <c r="BI93" i="3"/>
  <c r="BH93" i="3"/>
  <c r="BG93" i="3"/>
  <c r="BF93" i="3"/>
  <c r="T93" i="3"/>
  <c r="T88" i="3" s="1"/>
  <c r="T87" i="3" s="1"/>
  <c r="T86" i="3" s="1"/>
  <c r="R93" i="3"/>
  <c r="R88" i="3" s="1"/>
  <c r="P93" i="3"/>
  <c r="BK93" i="3"/>
  <c r="J93" i="3"/>
  <c r="BE93" i="3" s="1"/>
  <c r="BI89" i="3"/>
  <c r="BH89" i="3"/>
  <c r="BG89" i="3"/>
  <c r="F34" i="3" s="1"/>
  <c r="BB55" i="1" s="1"/>
  <c r="BB54" i="1" s="1"/>
  <c r="AX54" i="1" s="1"/>
  <c r="BF89" i="3"/>
  <c r="BE89" i="3"/>
  <c r="T89" i="3"/>
  <c r="R89" i="3"/>
  <c r="P89" i="3"/>
  <c r="P88" i="3" s="1"/>
  <c r="BK89" i="3"/>
  <c r="J89" i="3"/>
  <c r="J82" i="3"/>
  <c r="F82" i="3"/>
  <c r="J80" i="3"/>
  <c r="F80" i="3"/>
  <c r="E78" i="3"/>
  <c r="F56" i="3"/>
  <c r="J55" i="3"/>
  <c r="F55" i="3"/>
  <c r="F53" i="3"/>
  <c r="E51" i="3"/>
  <c r="J20" i="3"/>
  <c r="E20" i="3"/>
  <c r="F83" i="3" s="1"/>
  <c r="J19" i="3"/>
  <c r="J14" i="3"/>
  <c r="J53" i="3" s="1"/>
  <c r="E7" i="3"/>
  <c r="AY53" i="1"/>
  <c r="AX53" i="1"/>
  <c r="BI178" i="2"/>
  <c r="BH178" i="2"/>
  <c r="BG178" i="2"/>
  <c r="BF178" i="2"/>
  <c r="T178" i="2"/>
  <c r="R178" i="2"/>
  <c r="P178" i="2"/>
  <c r="BK178" i="2"/>
  <c r="J178" i="2"/>
  <c r="BE178" i="2" s="1"/>
  <c r="BI175" i="2"/>
  <c r="BH175" i="2"/>
  <c r="BG175" i="2"/>
  <c r="BF175" i="2"/>
  <c r="T175" i="2"/>
  <c r="R175" i="2"/>
  <c r="P175" i="2"/>
  <c r="BK175" i="2"/>
  <c r="J175" i="2"/>
  <c r="BE175" i="2" s="1"/>
  <c r="BI172" i="2"/>
  <c r="BH172" i="2"/>
  <c r="BG172" i="2"/>
  <c r="BF172" i="2"/>
  <c r="T172" i="2"/>
  <c r="R172" i="2"/>
  <c r="P172" i="2"/>
  <c r="BK172" i="2"/>
  <c r="J172" i="2"/>
  <c r="BE172" i="2" s="1"/>
  <c r="BI169" i="2"/>
  <c r="BH169" i="2"/>
  <c r="BG169" i="2"/>
  <c r="BF169" i="2"/>
  <c r="T169" i="2"/>
  <c r="R169" i="2"/>
  <c r="P169" i="2"/>
  <c r="BK169" i="2"/>
  <c r="J169" i="2"/>
  <c r="BE169" i="2" s="1"/>
  <c r="BI165" i="2"/>
  <c r="BH165" i="2"/>
  <c r="BG165" i="2"/>
  <c r="BF165" i="2"/>
  <c r="T165" i="2"/>
  <c r="R165" i="2"/>
  <c r="P165" i="2"/>
  <c r="BK165" i="2"/>
  <c r="J165" i="2"/>
  <c r="BE165" i="2" s="1"/>
  <c r="BI161" i="2"/>
  <c r="BH161" i="2"/>
  <c r="BG161" i="2"/>
  <c r="BF161" i="2"/>
  <c r="BE161" i="2"/>
  <c r="T161" i="2"/>
  <c r="R161" i="2"/>
  <c r="P161" i="2"/>
  <c r="BK161" i="2"/>
  <c r="J161" i="2"/>
  <c r="BI157" i="2"/>
  <c r="BH157" i="2"/>
  <c r="BG157" i="2"/>
  <c r="BF157" i="2"/>
  <c r="T157" i="2"/>
  <c r="R157" i="2"/>
  <c r="P157" i="2"/>
  <c r="BK157" i="2"/>
  <c r="J157" i="2"/>
  <c r="BE157" i="2" s="1"/>
  <c r="BI153" i="2"/>
  <c r="BH153" i="2"/>
  <c r="BG153" i="2"/>
  <c r="BF153" i="2"/>
  <c r="T153" i="2"/>
  <c r="R153" i="2"/>
  <c r="P153" i="2"/>
  <c r="BK153" i="2"/>
  <c r="BK142" i="2" s="1"/>
  <c r="J142" i="2" s="1"/>
  <c r="J64" i="2" s="1"/>
  <c r="J153" i="2"/>
  <c r="BE153" i="2" s="1"/>
  <c r="BI149" i="2"/>
  <c r="BH149" i="2"/>
  <c r="BG149" i="2"/>
  <c r="BF149" i="2"/>
  <c r="T149" i="2"/>
  <c r="R149" i="2"/>
  <c r="P149" i="2"/>
  <c r="BK149" i="2"/>
  <c r="J149" i="2"/>
  <c r="BE149" i="2" s="1"/>
  <c r="BI143" i="2"/>
  <c r="BH143" i="2"/>
  <c r="BG143" i="2"/>
  <c r="BF143" i="2"/>
  <c r="T143" i="2"/>
  <c r="T142" i="2" s="1"/>
  <c r="R143" i="2"/>
  <c r="R142" i="2" s="1"/>
  <c r="P143" i="2"/>
  <c r="BK143" i="2"/>
  <c r="J143" i="2"/>
  <c r="BE143" i="2" s="1"/>
  <c r="BI140" i="2"/>
  <c r="BH140" i="2"/>
  <c r="BG140" i="2"/>
  <c r="BF140" i="2"/>
  <c r="T140" i="2"/>
  <c r="R140" i="2"/>
  <c r="P140" i="2"/>
  <c r="BK140" i="2"/>
  <c r="J140" i="2"/>
  <c r="BE140" i="2" s="1"/>
  <c r="BI136" i="2"/>
  <c r="BH136" i="2"/>
  <c r="BG136" i="2"/>
  <c r="BF136" i="2"/>
  <c r="BE136" i="2"/>
  <c r="T136" i="2"/>
  <c r="R136" i="2"/>
  <c r="P136" i="2"/>
  <c r="P122" i="2" s="1"/>
  <c r="BK136" i="2"/>
  <c r="J136" i="2"/>
  <c r="BI132" i="2"/>
  <c r="BH132" i="2"/>
  <c r="BG132" i="2"/>
  <c r="BF132" i="2"/>
  <c r="T132" i="2"/>
  <c r="R132" i="2"/>
  <c r="P132" i="2"/>
  <c r="BK132" i="2"/>
  <c r="J132" i="2"/>
  <c r="BE132" i="2" s="1"/>
  <c r="BI129" i="2"/>
  <c r="BH129" i="2"/>
  <c r="BG129" i="2"/>
  <c r="BF129" i="2"/>
  <c r="BE129" i="2"/>
  <c r="T129" i="2"/>
  <c r="R129" i="2"/>
  <c r="P129" i="2"/>
  <c r="BK129" i="2"/>
  <c r="J129" i="2"/>
  <c r="BI126" i="2"/>
  <c r="BH126" i="2"/>
  <c r="BG126" i="2"/>
  <c r="BF126" i="2"/>
  <c r="T126" i="2"/>
  <c r="R126" i="2"/>
  <c r="P126" i="2"/>
  <c r="BK126" i="2"/>
  <c r="J126" i="2"/>
  <c r="BE126" i="2" s="1"/>
  <c r="BI123" i="2"/>
  <c r="BH123" i="2"/>
  <c r="BG123" i="2"/>
  <c r="BF123" i="2"/>
  <c r="BE123" i="2"/>
  <c r="T123" i="2"/>
  <c r="T122" i="2" s="1"/>
  <c r="R123" i="2"/>
  <c r="P123" i="2"/>
  <c r="BK123" i="2"/>
  <c r="J123" i="2"/>
  <c r="BI116" i="2"/>
  <c r="BH116" i="2"/>
  <c r="BG116" i="2"/>
  <c r="BF116" i="2"/>
  <c r="T116" i="2"/>
  <c r="R116" i="2"/>
  <c r="P116" i="2"/>
  <c r="BK116" i="2"/>
  <c r="J116" i="2"/>
  <c r="BE116" i="2" s="1"/>
  <c r="BI113" i="2"/>
  <c r="BH113" i="2"/>
  <c r="BG113" i="2"/>
  <c r="BF113" i="2"/>
  <c r="T113" i="2"/>
  <c r="R113" i="2"/>
  <c r="P113" i="2"/>
  <c r="BK113" i="2"/>
  <c r="J113" i="2"/>
  <c r="BE113" i="2" s="1"/>
  <c r="BI109" i="2"/>
  <c r="BH109" i="2"/>
  <c r="BG109" i="2"/>
  <c r="BF109" i="2"/>
  <c r="BE109" i="2"/>
  <c r="T109" i="2"/>
  <c r="R109" i="2"/>
  <c r="P109" i="2"/>
  <c r="BK109" i="2"/>
  <c r="J109" i="2"/>
  <c r="BI105" i="2"/>
  <c r="BH105" i="2"/>
  <c r="BG105" i="2"/>
  <c r="BF105" i="2"/>
  <c r="T105" i="2"/>
  <c r="R105" i="2"/>
  <c r="P105" i="2"/>
  <c r="BK105" i="2"/>
  <c r="J105" i="2"/>
  <c r="BE105" i="2" s="1"/>
  <c r="BI101" i="2"/>
  <c r="BH101" i="2"/>
  <c r="BG101" i="2"/>
  <c r="BF101" i="2"/>
  <c r="T101" i="2"/>
  <c r="R101" i="2"/>
  <c r="P101" i="2"/>
  <c r="BK101" i="2"/>
  <c r="J101" i="2"/>
  <c r="BE101" i="2" s="1"/>
  <c r="BI97" i="2"/>
  <c r="BH97" i="2"/>
  <c r="BG97" i="2"/>
  <c r="BF97" i="2"/>
  <c r="T97" i="2"/>
  <c r="R97" i="2"/>
  <c r="P97" i="2"/>
  <c r="P88" i="2" s="1"/>
  <c r="BK97" i="2"/>
  <c r="J97" i="2"/>
  <c r="BE97" i="2" s="1"/>
  <c r="BI93" i="2"/>
  <c r="BH93" i="2"/>
  <c r="F35" i="2" s="1"/>
  <c r="BC53" i="1" s="1"/>
  <c r="BC52" i="1" s="1"/>
  <c r="BG93" i="2"/>
  <c r="BF93" i="2"/>
  <c r="T93" i="2"/>
  <c r="R93" i="2"/>
  <c r="P93" i="2"/>
  <c r="BK93" i="2"/>
  <c r="J93" i="2"/>
  <c r="BE93" i="2" s="1"/>
  <c r="BI89" i="2"/>
  <c r="BH89" i="2"/>
  <c r="BG89" i="2"/>
  <c r="F34" i="2" s="1"/>
  <c r="BB53" i="1" s="1"/>
  <c r="BB52" i="1" s="1"/>
  <c r="BF89" i="2"/>
  <c r="T89" i="2"/>
  <c r="T88" i="2" s="1"/>
  <c r="R89" i="2"/>
  <c r="R88" i="2" s="1"/>
  <c r="P89" i="2"/>
  <c r="BK89" i="2"/>
  <c r="J89" i="2"/>
  <c r="BE89" i="2" s="1"/>
  <c r="J82" i="2"/>
  <c r="F82" i="2"/>
  <c r="F80" i="2"/>
  <c r="E78" i="2"/>
  <c r="F56" i="2"/>
  <c r="J55" i="2"/>
  <c r="F55" i="2"/>
  <c r="J53" i="2"/>
  <c r="F53" i="2"/>
  <c r="E51" i="2"/>
  <c r="J20" i="2"/>
  <c r="E20" i="2"/>
  <c r="F83" i="2" s="1"/>
  <c r="J19" i="2"/>
  <c r="J14" i="2"/>
  <c r="J80" i="2" s="1"/>
  <c r="E7" i="2"/>
  <c r="E47" i="2" s="1"/>
  <c r="AS54" i="1"/>
  <c r="AS52" i="1"/>
  <c r="AS51" i="1"/>
  <c r="L47" i="1"/>
  <c r="AM46" i="1"/>
  <c r="L46" i="1"/>
  <c r="AM44" i="1"/>
  <c r="L44" i="1"/>
  <c r="L42" i="1"/>
  <c r="L41" i="1"/>
  <c r="BB51" i="1" l="1"/>
  <c r="AX52" i="1"/>
  <c r="J88" i="3"/>
  <c r="J62" i="3" s="1"/>
  <c r="BK87" i="3"/>
  <c r="J32" i="2"/>
  <c r="AV53" i="1" s="1"/>
  <c r="T87" i="2"/>
  <c r="T86" i="2" s="1"/>
  <c r="AY52" i="1"/>
  <c r="BC51" i="1"/>
  <c r="E74" i="2"/>
  <c r="F32" i="2"/>
  <c r="AZ53" i="1" s="1"/>
  <c r="AZ52" i="1" s="1"/>
  <c r="E47" i="3"/>
  <c r="E74" i="3"/>
  <c r="J33" i="2"/>
  <c r="AW53" i="1" s="1"/>
  <c r="F33" i="2"/>
  <c r="BA53" i="1" s="1"/>
  <c r="BA52" i="1" s="1"/>
  <c r="BK122" i="2"/>
  <c r="J122" i="2" s="1"/>
  <c r="J63" i="2" s="1"/>
  <c r="BK118" i="3"/>
  <c r="J118" i="3" s="1"/>
  <c r="J64" i="3" s="1"/>
  <c r="F32" i="3"/>
  <c r="AZ55" i="1" s="1"/>
  <c r="AZ54" i="1" s="1"/>
  <c r="AV54" i="1" s="1"/>
  <c r="AT54" i="1" s="1"/>
  <c r="J32" i="3"/>
  <c r="AV55" i="1" s="1"/>
  <c r="BK88" i="2"/>
  <c r="F36" i="2"/>
  <c r="BD53" i="1" s="1"/>
  <c r="BD52" i="1" s="1"/>
  <c r="BD51" i="1" s="1"/>
  <c r="W30" i="1" s="1"/>
  <c r="R122" i="2"/>
  <c r="R87" i="2" s="1"/>
  <c r="R86" i="2" s="1"/>
  <c r="P142" i="2"/>
  <c r="P87" i="2" s="1"/>
  <c r="P86" i="2" s="1"/>
  <c r="AU53" i="1" s="1"/>
  <c r="AU52" i="1" s="1"/>
  <c r="AU51" i="1" s="1"/>
  <c r="P87" i="3"/>
  <c r="P86" i="3" s="1"/>
  <c r="AU55" i="1" s="1"/>
  <c r="AU54" i="1" s="1"/>
  <c r="J33" i="3"/>
  <c r="AW55" i="1" s="1"/>
  <c r="R118" i="3"/>
  <c r="R87" i="3" s="1"/>
  <c r="R86" i="3" s="1"/>
  <c r="F33" i="3"/>
  <c r="BA55" i="1" s="1"/>
  <c r="BA54" i="1" s="1"/>
  <c r="AW54" i="1" s="1"/>
  <c r="AT53" i="1" l="1"/>
  <c r="BK86" i="3"/>
  <c r="J86" i="3" s="1"/>
  <c r="J87" i="3"/>
  <c r="J61" i="3" s="1"/>
  <c r="J88" i="2"/>
  <c r="J62" i="2" s="1"/>
  <c r="BK87" i="2"/>
  <c r="W29" i="1"/>
  <c r="AY51" i="1"/>
  <c r="AT55" i="1"/>
  <c r="AW52" i="1"/>
  <c r="BA51" i="1"/>
  <c r="AV52" i="1"/>
  <c r="AZ51" i="1"/>
  <c r="AX51" i="1"/>
  <c r="W28" i="1"/>
  <c r="J87" i="2" l="1"/>
  <c r="J61" i="2" s="1"/>
  <c r="BK86" i="2"/>
  <c r="J86" i="2" s="1"/>
  <c r="W26" i="1"/>
  <c r="AV51" i="1"/>
  <c r="AT52" i="1"/>
  <c r="W27" i="1"/>
  <c r="AW51" i="1"/>
  <c r="AK27" i="1" s="1"/>
  <c r="J60" i="3"/>
  <c r="J29" i="3"/>
  <c r="AT51" i="1" l="1"/>
  <c r="AK26" i="1"/>
  <c r="J38" i="3"/>
  <c r="AG55" i="1"/>
  <c r="J29" i="2"/>
  <c r="J60" i="2"/>
  <c r="J38" i="2" l="1"/>
  <c r="AG53" i="1"/>
  <c r="AG54" i="1"/>
  <c r="AN54" i="1" s="1"/>
  <c r="AN55" i="1"/>
  <c r="AG52" i="1" l="1"/>
  <c r="AN53" i="1"/>
  <c r="AN52" i="1" l="1"/>
  <c r="AG51" i="1"/>
  <c r="AN51" i="1" l="1"/>
  <c r="AK23" i="1"/>
  <c r="AK32" i="1" s="1"/>
</calcChain>
</file>

<file path=xl/sharedStrings.xml><?xml version="1.0" encoding="utf-8"?>
<sst xmlns="http://schemas.openxmlformats.org/spreadsheetml/2006/main" count="2192" uniqueCount="534">
  <si>
    <t>Export VZ</t>
  </si>
  <si>
    <t>List obsahuje:</t>
  </si>
  <si>
    <t>3.0</t>
  </si>
  <si>
    <t>ZAMOK</t>
  </si>
  <si>
    <t>False</t>
  </si>
  <si>
    <t>{d70fe89c-4dd4-483f-867b-df3366b4098e}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</si>
  <si>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</si>
  <si>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</si>
  <si>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</si>
  <si>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</si>
  <si>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</si>
  <si>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</si>
  <si>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</si>
  <si>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</si>
  <si>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POSP202-2016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</si>
  <si>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</si>
  <si>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</si>
  <si>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Tovéř-Dolany oprava chodníku</t>
  </si>
  <si>
    <t>0,1</t>
  </si>
  <si>
    <t>KSO:</t>
  </si>
  <si>
    <t>822 29</t>
  </si>
  <si>
    <t>CC-CZ:</t>
  </si>
  <si>
    <t>2112</t>
  </si>
  <si>
    <t>1</t>
  </si>
  <si>
    <t>Místo:</t>
  </si>
  <si>
    <t>Tovéř</t>
  </si>
  <si>
    <t>Datum:</t>
  </si>
  <si>
    <t>16.1.2016</t>
  </si>
  <si>
    <t>10</t>
  </si>
  <si>
    <t>CZ-CPV:</t>
  </si>
  <si>
    <t>45233160-8</t>
  </si>
  <si>
    <t>CZ-CPA:</t>
  </si>
  <si>
    <t>42.11.10</t>
  </si>
  <si>
    <t>100</t>
  </si>
  <si>
    <t>Zadavatel:</t>
  </si>
  <si>
    <t>IČ:</t>
  </si>
  <si>
    <t>00635626</t>
  </si>
  <si>
    <t>Obec Tovéř</t>
  </si>
  <si>
    <t>DIČ:</t>
  </si>
  <si>
    <t/>
  </si>
  <si>
    <t>Uchazeč:</t>
  </si>
  <si>
    <t>Vyplň údaj</t>
  </si>
  <si>
    <t>Projektant:</t>
  </si>
  <si>
    <t>45186677</t>
  </si>
  <si>
    <t>ing. Petr Doležel</t>
  </si>
  <si>
    <t>CZ6008091309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</si>
  <si>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</si>
  <si>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</si>
  <si>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</si>
  <si>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</si>
  <si>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</si>
  <si>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</si>
  <si>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</si>
  <si>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</si>
  <si>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</si>
  <si>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</si>
  <si>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</si>
  <si>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</si>
  <si>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</si>
  <si>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</si>
  <si>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</si>
  <si>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</si>
  <si>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</si>
  <si>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</si>
  <si>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</si>
  <si>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</si>
  <si>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</si>
  <si>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</si>
  <si>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</si>
  <si>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</si>
  <si>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</si>
  <si>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</si>
  <si>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</si>
  <si>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</si>
  <si>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</si>
  <si>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</si>
  <si>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</si>
  <si>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</si>
  <si>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</si>
  <si>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</si>
  <si>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</si>
  <si>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</si>
  <si>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</si>
  <si>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</si>
  <si>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</si>
  <si>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Oprava chodníku</t>
  </si>
  <si>
    <t>STA</t>
  </si>
  <si>
    <t>{6012a9da-eec7-4754-924e-338b70b8e547}</t>
  </si>
  <si>
    <t>2</t>
  </si>
  <si>
    <t>1-1</t>
  </si>
  <si>
    <t>Oprava chodníku-soupis prací</t>
  </si>
  <si>
    <t>Soupis</t>
  </si>
  <si>
    <t>{9978d014-d144-4682-8adc-3f11a5f62687}</t>
  </si>
  <si>
    <t>VON - VEDLEJŠÍ A OSTATNÍ NÁKLADY</t>
  </si>
  <si>
    <t>{c29669aa-7921-4c00-8aa5-6b3de7f70a9d}</t>
  </si>
  <si>
    <t>82229</t>
  </si>
  <si>
    <t>2-1</t>
  </si>
  <si>
    <t>VON - VEDLEJŠÍ A OSTATNÍ NÁKLADY- soupis prací</t>
  </si>
  <si>
    <t>{c35b08d0-96b7-4317-8b0b-fbc6ee315c39}</t>
  </si>
  <si>
    <t>Zpět na list:</t>
  </si>
  <si>
    <t>KRYCÍ LIST SOUPISU</t>
  </si>
  <si>
    <t>Objekt:</t>
  </si>
  <si>
    <t>1 - Oprava chodníku</t>
  </si>
  <si>
    <t>Soupis:</t>
  </si>
  <si>
    <t>1-1 - Oprava chodníku-soupis prací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</si>
  <si>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</si>
  <si>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</si>
  <si>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</si>
  <si>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</si>
  <si>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</si>
  <si>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</si>
  <si>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001 - zemní práce</t>
  </si>
  <si>
    <t xml:space="preserve">    57 - Kryty pozemních komunikací letišť a ploch z kameniva nebo živičné</t>
  </si>
  <si>
    <t xml:space="preserve">    059 - kryty poz.komunikací - dlažba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</si>
  <si>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</si>
  <si>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</si>
  <si>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</si>
  <si>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</si>
  <si>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</si>
  <si>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</si>
  <si>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</si>
  <si>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</si>
  <si>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</si>
  <si>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</si>
  <si>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</si>
  <si>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</si>
  <si>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</si>
  <si>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</si>
  <si>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</si>
  <si>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</si>
  <si>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</si>
  <si>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001</t>
  </si>
  <si>
    <t>zemní práce</t>
  </si>
  <si>
    <t>K</t>
  </si>
  <si>
    <t>121101102</t>
  </si>
  <si>
    <t>Sejmutí ornice nebo lesní půdy s vodorovným přemístěním na hromady v místě upotřebení nebo na dočasné či trvalé skládky se složením, na vzdálenost přes 50 do 100 m</t>
  </si>
  <si>
    <t>m3</t>
  </si>
  <si>
    <t>CS ÚRS 2016 01</t>
  </si>
  <si>
    <t>4</t>
  </si>
  <si>
    <t>679411028</t>
  </si>
  <si>
    <t>PSC</t>
  </si>
  <si>
    <t xml:space="preserve">Poznámka k souboru cen:_x000D_
1. V cenách jsou započteny i náklady na příp. nutné naložení sejmuté ornice na dopravní prostředek. 2. V cenách nejsou započteny náklady na odstranění nevhodných přimísenin (kamenů, kořenů apod.); tyto práce se ocení individuálně. 3. Množství ornice odebírané ze skládek se do objemu vykopávek pro volbu cen podle množství nezapočítává. Ceny souboru cen 122 . 0-11 Odkopávky a prokopávky nezapažené, se volí pro ornici odebíranou z projektovaných dočasných skládek; a) na staveništi podle součtu objemu ze všech skládek, b) mimo staveniště podle objemu každé skládky zvlášť. 4. Uložení ornice na skládky se oceňuje podle ustanovení v poznámkách č. 1 a 2 k ceně 171 20-1201 Uložení sypaniny na skládky. Složení ornice na hromady v místě upotřebení se neoceňuje. 5. Odebírá-li se ornice z projektované dočasné skládky, oceňuje se její naložení a přemístění podle čl. 3172 Všeobecných podmínek tohoto katalogu. 6. Přemísťuje-li se ornice na vzdálenost větší něž 250 m, vzdálenost 50 m se pro určení vzdálenosti vodorovného přemístění neodečítá a ocení se sejmutí a přemístění bez ohledu na ustanovení pozn. č. 1 takto: a) sejmutí ornice na vzdálenost 50m cenou 121 10-1101; b) naložení příslušnou cenou souboru cen 167 10- . . c) vodorovné přemístění cenami souboru cen 162 . 0- . . Vodorovné přemístění výkopku. 7. Sejmutí podorničí se oceňuje cenami odkopávek s přihlédnutím k ustanovení čl. 3112 Všeobecných podmínek tohoto katalogu. </t>
  </si>
  <si>
    <t>VV</t>
  </si>
  <si>
    <t>"položka výkazu výměr 10</t>
  </si>
  <si>
    <t>True</t>
  </si>
  <si>
    <t>310*0,3</t>
  </si>
  <si>
    <t>122202201</t>
  </si>
  <si>
    <t>Odkopávky a prokopávky nezapažené pro silnice s přemístěním výkopku v příčných profilech na vzdálenost do 15 m nebo s naložením na dopravní prostředek v hornině tř. 3 do 100 m3</t>
  </si>
  <si>
    <t>-1148507205</t>
  </si>
  <si>
    <t xml:space="preserve">Poznámka k souboru cen:_x000D_
1. Ceny jsou určeny pro vykopávky: a) příkopů pro silnice a to i tehdy, jsou-li vykopávky příkopů prováděny samostatně, b) v zemnících na suchu, jestliže tyto zemníky přímo souvisejí s odkopávkami nebo prokopávkami pro spodní stavbu silnic. Vykopávky v ostatních zemnících se oceňují podle kapitoly. 3*2 Zemníky Všeobecných podmínek tohoto katalogu. c) při zahlubování silnic pro mimoúrovňové křížení a pro vykopávky pod mosty provedenými v předepsaném předstihu. Část vykopávky mezi svislými rovinami proloženými vnějšími hranami mostu se oceňují: - při objemu do 1 000 m3 cenami pro množství do 100 m3 - při objemu přes 1 000 m3 cenami pro množství přes 100 do 1 000 m3. d) pro sejmutí podorničí s přihlédnutím k ustanovení čl. 3112 Všeobecných podmínek katalogu. 2. Ceny nelze použít pro odkopávky a prokopávky v zapažených prostorách; tyto zemní práce se oceňují podle čl. 3116 Všeobecných podmínek tohoto katalogu. 3. V cenách jsou započteny i náklady na vodorovné přemístění výkopku v příčných profilech na přilehlých svazích a příkopech. Vzdálenosti příčného přemístění se nezahrnují do střední vzdálenosti vodorovného přemístění výkopku. 4. Vodorovné přemístění výkopku z výkopiště na násypiště při jakékoliv šířce koruny se nepovažuje za vodorovné přemístění výkopku v příčném profilu, je-li při odkopávce nebo prokopávce mezi výkopištěm a násypištěm v příčném profilu dopravní nebo jiný pruh, na němž projekt vylučuje rušení provozu prováděním zemních prací. Takové přemístění výkopku se oceňuje podle čl. 3162 Všeobecných podmínek tohoto katalogu. 5. Přemístění výkopku v příčných profilech na vzdálenost přes 15 m se oceňuje cenami souboru cen 162 .0-1 . Vodorovné přemístění výkopku části A 01 Společné zemní práce tohoto katalogu </t>
  </si>
  <si>
    <t>"položka výkazu výměr 1</t>
  </si>
  <si>
    <t>112,5</t>
  </si>
  <si>
    <t>3</t>
  </si>
  <si>
    <t>162701105</t>
  </si>
  <si>
    <t>Vodorovné přemístění výkopku nebo sypaniny po suchu na obvyklém dopravním prostředku, bez naložení výkopku, avšak se složením bez rozhrnutí z horniny tř. 1 až 4 na vzdálenost přes 9 000 do 10 000 m</t>
  </si>
  <si>
    <t>1994221581</t>
  </si>
  <si>
    <t xml:space="preserve">Poznámka k souboru cen:_x000D_
1. Ceny nelze použít, předepisuje-li projekt přemístit výkopek na místo nepřístupné obvyklým dopravním prostředkům; toto přemístění se oceňuje individuálně. 2. V cenách jsou započteny i náhrady za jízdu loženého vozidla v terénu ve výkopišti nebo na násypišti. 3. V cenách nejsou započteny náklady na rozhrnutí výkopku na násypišti; toto rozhrnutí se oceňuje cenami souboru cen 171 . 0- . . Uložení sypaniny do násypů a 171 20-1201Uložení sypaniny na skládky. 4. Je-li na dopravní dráze pro vodorovné přemístění nějaká překážka, pro kterou je nutno překládat výkopek z jednoho obvyklého dopravního prostředku na jiný obvyklý dopravní prostředek, oceňuje se toto lomené vodorovné přemístění výkopku v každém úseku samostatně příslušnou cenou tohoto souboru cen a překládání výkopku cenami souboru cen 167 10-3 . Nakládání neulehlého výkopku z hromad s ohledem na ustanovení pozn. číslo 5. 5. Přemísťuje-li se výkopek z dočasných skládek vzdálených do 50 m, neoceňuje se nakládání výkopku, i když se provádí. Toto ustanovení neplatí, vylučuje-li projekt použití dozeru. 6. V cenách vodorovného přemístění sypaniny nejsou započteny náklady na dodávku materiálu, tyto se oceňují ve specifikaci. </t>
  </si>
  <si>
    <t>171201211</t>
  </si>
  <si>
    <t>Uložení sypaniny poplatek za uložení sypaniny na skládce (skládkovné)</t>
  </si>
  <si>
    <t>t</t>
  </si>
  <si>
    <t>1306131989</t>
  </si>
  <si>
    <t xml:space="preserve">Poznámka k souboru cen:_x000D_
1. Cena -1201 je určena i pro: a) uložení výkopku nebo ornice na dočasné skládky předepsané projektem tak, že na 1 m2 projektem určené plochy této skládky připadá přes 2 m3 výkopku nebo ornice; v opačném případě se uložení neoceňuje. Množství výkopku nebo ornice připadající na 1 m2 skládky se určí jako podíl množství výkopku nebo ornice, měřeného v rostlém stavu a projektem určené plochy dočasné skládky; b) zasypání koryt vodotečí a prohlubní v terénu bez předepsaného zhutnění sypaniny; c) uložení výkopku pod vodou do prohlubní ve dně vodotečí nebo nádrží. 2. Cenu -1201 nelze použít pro uložení výkopku nebo ornice: a) při vykopávkách pro podzemní vedení podél hrany výkopu, z něhož byl výkopek získán, a to ani tehdy, jestliže se výkopek po vyhození z výkopu na povrch území ještě dále přemisťuje na hromady podél výkopu; b) na dočasné skládky, které nejsou předepsány projektem; c) na dočasné skládky předepsané projektem tak, že na 1 m2 projektem určené plochy této skládky připadají nejvýše 2 m3 výkopku nebo ornice (viz. též poznámku č. 1 a); d) na dočasné skládky, oceňuje-li se cenou 121 10-1101 Sejmutí ornice nebo lesní půdy do 50 m, nebo oceňuje-li se vodorovné přemístění výkopku do 20 m a 50 m cenami 162 20-1101, 162 20-1102, 162 20-1151 a 162 20-1152. V těchto případech se uložení výkopku nebo ornice na dočasnou skládku neoceňuje. e) na trvalé skládky s předepsaným zhutněním; toto uložení výkopku se oceňuje cenami souboru cen 171 . 0- . . Uložení sypaniny do násypů. 3. V ceně -1201 jsou započteny i náklady na rozprostření sypaniny ve vrstvách s hrubým urovnáním na skládce. 4. V ceně -1201 nejsou započteny náklady na získání skládek ani na poplatky za skládku. 5. Množství jednotek uložení výkopku (sypaniny) se určí v m3 uloženého výkopku (sypaniny),v rostlém stavu zpravidla ve výkopišti. 6. Cenu -1211 lze po dohodě upravit podle místních podmínek. </t>
  </si>
  <si>
    <t>112,5*1,8</t>
  </si>
  <si>
    <t>5</t>
  </si>
  <si>
    <t>181301101</t>
  </si>
  <si>
    <t>Rozprostření a urovnání ornice v rovině nebo ve svahu sklonu do 1:5 při souvislé ploše do 500 m2, tl. vrstvy do 100 mm</t>
  </si>
  <si>
    <t>m2</t>
  </si>
  <si>
    <t>1875387466</t>
  </si>
  <si>
    <t xml:space="preserve">Poznámka k souboru cen:_x000D_
1. V ceně jsou započteny i náklady na případné nutné přemístění hromad nebo dočasných skládek na místo spotřeby ze vzdálenosti do 30 m. 2. V ceně nejsou započteny náklady na získání ornice; toto získání se oceňuje cenami souboru cen 121 10-11 Sejmutí ornice. 3. Případné nakládání ornice, v souvislosti s pozn. č. 3 se oceňuje cenami souboru cen 167 10-11 Nakládání, skládání a překládání neulehlého výkopku nebo sypaniny. 4. Jsou-li hromady nebo dočasné skládky ornice umístěny podle projektu ve vzdálenosti přes 30 m od místa spotřeby, oceňuje se její přemístění cenami souboru cen 162 . 0-1 . Vodorovné přemístění výkopku, přičemž se vzdálenost 30 m, uvedená v popisu cen, neodečítá. </t>
  </si>
  <si>
    <t>"položka výkazu výměr 11</t>
  </si>
  <si>
    <t>300</t>
  </si>
  <si>
    <t>6</t>
  </si>
  <si>
    <t>181411121</t>
  </si>
  <si>
    <t>Založení trávníku na půdě předem připravené plochy do 1000 m2 výsevem včetně utažení lučního v rovině nebo na svahu do 1:5</t>
  </si>
  <si>
    <t>-2091867466</t>
  </si>
  <si>
    <t xml:space="preserve">Poznámka k souboru cen:_x000D_
1. V cenách jsou započteny i náklady na pokosení, naložení a odvoz odpadu do 20 km se složením. 2. V cenách -1161 až -1164 nejsou započteny i náklady na zatravňovací textilii. 3. V cenách nejsou započteny náklady na: a) přípravu půdy, b) travní semeno, tyto náklady se oceňují ve specifikaci, c) vypletí a zalévání; tyto práce se oceňují cenami části C02 souborů cen 185 80-42 Vypletí a 185 80-43 Zalití rostlin vodou, d) srovnání terénu, tyto práce se oceňují souborem cen 181 1.-..Plošná úprava terénu. 4. V cenách o sklonu svahu přes 1:1 jsou uvažovány podmínky pro svahy běžně schůdné; bez použití lezeckých technik. V případě použití lezeckých technik se tyto náklady oceňují individuálně. </t>
  </si>
  <si>
    <t>7</t>
  </si>
  <si>
    <t>M</t>
  </si>
  <si>
    <t>005724700</t>
  </si>
  <si>
    <t>Osiva pícnin směsi travní balení obvykle 25 kg univerzál</t>
  </si>
  <si>
    <t>kg</t>
  </si>
  <si>
    <t>8</t>
  </si>
  <si>
    <t>-1174345656</t>
  </si>
  <si>
    <t>300*0,015</t>
  </si>
  <si>
    <t>181951102</t>
  </si>
  <si>
    <t>Úprava pláně vyrovnáním výškových rozdílů v hornině tř. 1 až 4 se zhutněním</t>
  </si>
  <si>
    <t>1940936159</t>
  </si>
  <si>
    <t xml:space="preserve">Poznámka k souboru cen:_x000D_
1. Ceny jsou určeny pro urovnání všech nově zřizovaných ploch (v zářezech i na násypech) vodorovných nebo ve sklonu do 1:5 pod zpevnění ploch jakéhokoliv druhu, pod humusování, (ne však pro plochy zásypu rýh pro podzemní vedení), drnování apod. a dále, předepíše-li projekt urovnání pláně z jiného důvodu. 2. Ceny nelze použít pro urovnání lavic (berem) šířky do 3 m přerušujících svahy, pro urovnání dna silničních a železničních příkopů pro jakoukoliv šířku dna; toto urovnání se oceňuje cenami souboru cen 182 .0-1 Svahování. 3. Urovnání ploch ve sklonu přes 1 : 5 se oceňuje cenami souboru cen 182 . 0-11 Svahování trvalých svahů do projektovaných profilů. 4. Náklady na urovnání dna a stěn při čištění příkopů pozemních komunikací jsou započteny v cenách souborů cen 938 90-2 . Čištění příkopů komunikací v suchu nebo ve vodě části A02 Zemní práce pro objekty oborů 821 až 828. 5. Míru zhutnění určuje projekt. Ceny se zhutněním jsou určeny pro jakoukoliv míru zhutnění. </t>
  </si>
  <si>
    <t>"položka výkazu výměr 8</t>
  </si>
  <si>
    <t>2,5</t>
  </si>
  <si>
    <t>"položka výkazu výměr 9</t>
  </si>
  <si>
    <t>319,5</t>
  </si>
  <si>
    <t>57</t>
  </si>
  <si>
    <t>Kryty pozemních komunikací letišť a ploch z kameniva nebo živičné</t>
  </si>
  <si>
    <t>9</t>
  </si>
  <si>
    <t>564861111</t>
  </si>
  <si>
    <t>Podklad ze štěrkodrti ŠD s rozprostřením a zhutněním, po zhutnění tl. 200 mm</t>
  </si>
  <si>
    <t>-1696348466</t>
  </si>
  <si>
    <t>564871116</t>
  </si>
  <si>
    <t>Podklad ze štěrkodrti ŠD s rozprostřením a zhutněním, po zhutnění tl. 300 mm</t>
  </si>
  <si>
    <t>-436723611</t>
  </si>
  <si>
    <t>11</t>
  </si>
  <si>
    <t>573211111</t>
  </si>
  <si>
    <t>Postřik živičný spojovací bez posypu kamenivem z asfaltu silničního, v množství od 0,50 do 0,70 kg/m2</t>
  </si>
  <si>
    <t>-507009805</t>
  </si>
  <si>
    <t>"položka výkazu výměr 7</t>
  </si>
  <si>
    <t>44</t>
  </si>
  <si>
    <t>12</t>
  </si>
  <si>
    <t>577144111</t>
  </si>
  <si>
    <t>Asfaltový beton vrstva obrusná ACO 11 (ABS) s rozprostřením a se zhutněním z nemodifikovaného asfaltu v pruhu šířky do 3 m tř. I, po zhutnění tl. 50 mm</t>
  </si>
  <si>
    <t>1015607409</t>
  </si>
  <si>
    <t xml:space="preserve">Poznámka k souboru cen:_x000D_
1. ČSN EN 13108-1 připouští pro ACO 11 pouze tl. 35 až 50 mm. </t>
  </si>
  <si>
    <t>13</t>
  </si>
  <si>
    <t>938909331</t>
  </si>
  <si>
    <t>Čištění vozovek metením bláta, prachu nebo hlinitého nánosu s odklizením na hromady na vzdálenost do 20 m nebo naložením na dopravní prostředek ručně povrchu podkladu nebo krytu betonového nebo živičného</t>
  </si>
  <si>
    <t>-1131450041</t>
  </si>
  <si>
    <t xml:space="preserve">Poznámka k souboru cen:_x000D_
1. Ceny jsou určeny pro očištění: a) povrchu stávající vozovky, b) povrchu rozestavěné trvalé vozovky, předepíše-li projekt užívat nově zřizovanou vozovku po dobu výstavby ještě před zřízením konečného závěrečného krytu. 2. V cenách nejsou započteny náklady na vodorovnou dopravu odstraněného materiálu, která se oceňuje cenami souboru cen 997 22-15 Vodorovná doprava suti. </t>
  </si>
  <si>
    <t>"položka výkazu výměr 2</t>
  </si>
  <si>
    <t>14</t>
  </si>
  <si>
    <t>998225111</t>
  </si>
  <si>
    <t>Přesun hmot pro komunikace s krytem z kameniva, monolitickým betonovým nebo živičným dopravní vzdálenost do 200 m jakékoliv délky objektu</t>
  </si>
  <si>
    <t>447014535</t>
  </si>
  <si>
    <t xml:space="preserve">Poznámka k souboru cen:_x000D_
1. Ceny lze použít i pro plochy letišť s krytem monolitickým betonovým nebo živičným. </t>
  </si>
  <si>
    <t>059</t>
  </si>
  <si>
    <t>kryty poz.komunikací - dlažba</t>
  </si>
  <si>
    <t>596211123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</si>
  <si>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B, pro plochy přes 300 m2</t>
  </si>
  <si>
    <t>-454157846</t>
  </si>
  <si>
    <t xml:space="preserve">Poznámka k souboru cen:_x000D_
1. Pro volbu cen dlažeb platí toto rozdělení: Skupina A: dlažby z prvků stejného tvaru, Skupina B: dlažby z prvků dvou a více tvarů nebo z obrazců o ploše jednotlivě do 100 m2, Skupina C: dlažby obloukovitých tvarů (oblouky, kruhy, apod.). 2. V cenách jsou započteny i náklady na dodání hmot pro lože a na dodání materiálu na výplň spár. 3. V cenách nejsou započteny náklady na dodání zámkové dlažby, které se oceňuje ve specifikaci; ztratné lze dohodnout u plochy a) do 100 m2 ve výši 3 %, b) přes 100 do 300 m2 ve výši 2 %, c) přes 300 m2 ve výši 1 %. 4. Část lože přesahující tloušťku 40 mm se oceňuje cenami souboru cen 451 . . -9 . Příplatek za každých dalších 10 mm tloušťky podkladu nebo lože. </t>
  </si>
  <si>
    <t>"položka výkazu výměr 5</t>
  </si>
  <si>
    <t>317</t>
  </si>
  <si>
    <t>"položka výkazu výměr 4</t>
  </si>
  <si>
    <t>16</t>
  </si>
  <si>
    <t>592451100</t>
  </si>
  <si>
    <t>Dlaždice betonové dlažba zámková (ČSN EN 1338) dlažba skladebná 1 m2=50 kusů   20 x 10 x 6 přírodní</t>
  </si>
  <si>
    <t>1798586108</t>
  </si>
  <si>
    <t>P</t>
  </si>
  <si>
    <t>Poznámka k položce:
spotřeba: 50 kus/m2</t>
  </si>
  <si>
    <t>317*1,01</t>
  </si>
  <si>
    <t>17</t>
  </si>
  <si>
    <t>592451170</t>
  </si>
  <si>
    <t>Dlaždice betonové dlažba zámková (ČSN EN 1338) dlažba zámková  1 m2=50 kusů 20 x 10 x 6 šedá</t>
  </si>
  <si>
    <t>1035869951</t>
  </si>
  <si>
    <t>2,5*1,01</t>
  </si>
  <si>
    <t>18</t>
  </si>
  <si>
    <t>596211230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</si>
  <si>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80 mm skupiny C, pro plochy do 50 m2</t>
  </si>
  <si>
    <t>721122736</t>
  </si>
  <si>
    <t>"položka výkazu výměr 6</t>
  </si>
  <si>
    <t>8,5</t>
  </si>
  <si>
    <t>19</t>
  </si>
  <si>
    <t>592451080</t>
  </si>
  <si>
    <t>Dlaždice betonové dlažba zámková (ČSN EN 1338) dlažba skladebná , s fazetou 1 m2=50 kusů  20 x 10 x 8 červená</t>
  </si>
  <si>
    <t>797576562</t>
  </si>
  <si>
    <t>8,5*1,01</t>
  </si>
  <si>
    <t>20</t>
  </si>
  <si>
    <t>916231213</t>
  </si>
  <si>
    <t>Osazení chodníkového obrubníku betonového se zřízením lože, s vyplněním a zatřením spár cementovou maltou stojatého s boční opěrou z betonu prostého tř. C 12/15, do lože z betonu prostého téže značky</t>
  </si>
  <si>
    <t>m</t>
  </si>
  <si>
    <t>-1410944687</t>
  </si>
  <si>
    <t xml:space="preserve">Poznámka k souboru cen:_x000D_
1. V cenách chodníkových obrubníků ležatých i stojatých jsou započteny pro osazení a) do lože z kameniva těženého i náklady na dodání hmot pro lože tl. 80 až 100 mm, b) do lože z betonu prostého i náklady na dodání hmot pro lože tl. 80 až 100 mm; v cenách -1113 a -1213 též náklady na zřízení bočních opěr. 2. Část lože z betonu prostého přesahující tl. 100 mm se oceňuje cenou 916 99-1121 Lože pod obrubníky, krajníky nebo obruby z dlažebních kostek. 3. V cenách nejsou započteny náklady na dodání obrubníků, tyto se oceňují ve specifikaci. </t>
  </si>
  <si>
    <t>"položka výkazu výměr 3</t>
  </si>
  <si>
    <t>435</t>
  </si>
  <si>
    <t>592174170</t>
  </si>
  <si>
    <t>Obrubníky betonové a železobetonové chodníkové Standard        100 x 10 x 25</t>
  </si>
  <si>
    <t>kus</t>
  </si>
  <si>
    <t>148605141</t>
  </si>
  <si>
    <t>435*1,01</t>
  </si>
  <si>
    <t>22</t>
  </si>
  <si>
    <t>916991121</t>
  </si>
  <si>
    <t>Lože pod obrubníky, krajníky nebo obruby z dlažebních kostek z betonu prostého tř. C 12/15</t>
  </si>
  <si>
    <t>-1835123960</t>
  </si>
  <si>
    <t>435*0,25*0,12</t>
  </si>
  <si>
    <t>23</t>
  </si>
  <si>
    <t>R-059-005</t>
  </si>
  <si>
    <t>Rezání obrub</t>
  </si>
  <si>
    <t>-940549164</t>
  </si>
  <si>
    <t>24</t>
  </si>
  <si>
    <t>998223011</t>
  </si>
  <si>
    <t>Přesun hmot pro pozemní komunikace s krytem dlážděným dopravní vzdálenost do 200 m jakékoliv délky objektu</t>
  </si>
  <si>
    <t>1219374461</t>
  </si>
  <si>
    <t>2 - VON - VEDLEJŠÍ A OSTATNÍ NÁKLADY</t>
  </si>
  <si>
    <t>2-1 - VON - VEDLEJŠÍ A OSTATNÍ NÁKLADY- soupis prací</t>
  </si>
  <si>
    <t>21121</t>
  </si>
  <si>
    <t>42.11.20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</si>
  <si>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</si>
  <si>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</si>
  <si>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</si>
  <si>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</si>
  <si>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</si>
  <si>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</si>
  <si>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</si>
  <si>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</si>
  <si>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012203000</t>
  </si>
  <si>
    <t>Geodetické práce při provádění stavby</t>
  </si>
  <si>
    <t>soub</t>
  </si>
  <si>
    <t>1024</t>
  </si>
  <si>
    <t>-785591013</t>
  </si>
  <si>
    <t xml:space="preserve">Poznámka k položce:
Dokumentace zakrývaných konstrukcí a liniových staveb geodetickým zaměřením v papírové a elektronické podobě.
-zaměření zakrývaných konstrukcí a liniových staveb,
</t>
  </si>
  <si>
    <t>Součet</t>
  </si>
  <si>
    <t>012103001</t>
  </si>
  <si>
    <t>Geodetické práce před výstavbou</t>
  </si>
  <si>
    <t>soubor</t>
  </si>
  <si>
    <t>2066441639</t>
  </si>
  <si>
    <t>Poznámka k položce:
vytýčení hlavních bodů stavby před zahájením stavebních prací</t>
  </si>
  <si>
    <t>012303000</t>
  </si>
  <si>
    <t>Geodetické práce po výstavbě</t>
  </si>
  <si>
    <t>-1633640317</t>
  </si>
  <si>
    <t>Poznámka k položce:
Dokumentace skutečného stavu geodetickým zaměřením v papírové a elektronické podobě viz VOP</t>
  </si>
  <si>
    <t>013254000</t>
  </si>
  <si>
    <t>Dokumentace skutečného provedení stavby</t>
  </si>
  <si>
    <t>1356182901</t>
  </si>
  <si>
    <t>Poznámka k položce:
Dokumentace skutečného provedení v rozsahu dle platné vyhlášky na dokumentaci staveb v počtu dle SOD a VOP (3 x papírově a 3 x elektronicky )</t>
  </si>
  <si>
    <t>VRN3</t>
  </si>
  <si>
    <t>Zařízení staveniště</t>
  </si>
  <si>
    <t>030001001</t>
  </si>
  <si>
    <t>Náklady na zřízení zařízení staveniště v souladu s ZOV</t>
  </si>
  <si>
    <t>643939738</t>
  </si>
  <si>
    <t>Poznámka k položce:
Náklady na dokumentaci ZS, příprava území pro ZS včetně odstranění materiálu a konstrukcí, vybudování odběrný míst, zřízení přípojek energií, vlastní vybudování objektů ZS a provizornich komunikací.</t>
  </si>
  <si>
    <t>030001002</t>
  </si>
  <si>
    <t>Náklady na provoz a údržbu zařízení staveniště</t>
  </si>
  <si>
    <t>-1841303737</t>
  </si>
  <si>
    <t>Poznámka k položce:
Náklady na vybavení objektů, náklady na energie, úklid, údržba, osvětlení, oplocení, opravy na objektech ZS, čištění ploch, zabezpečení staveniště,mobilní WC</t>
  </si>
  <si>
    <t>039001003</t>
  </si>
  <si>
    <t>Zrušení zařízení staveniště</t>
  </si>
  <si>
    <t>-2132335392</t>
  </si>
  <si>
    <t>Poznámka k položce:
odstranění objektu ZS včetně přípojek a jejich odvozu, uvedení pozemku do původního stavu včetně nákladů s tím spojených</t>
  </si>
  <si>
    <t>VRN9</t>
  </si>
  <si>
    <t>Ostatní náklady</t>
  </si>
  <si>
    <t>041403001</t>
  </si>
  <si>
    <t>Náklady na zajištění kolektivní bezpečnosti osob</t>
  </si>
  <si>
    <t>839279552</t>
  </si>
  <si>
    <t>Poznámka k položce:
zábradlí,umožnění přechodu pro pěší</t>
  </si>
  <si>
    <t>043103001</t>
  </si>
  <si>
    <t>Revize elektro, Statické zatěžovací zkouška pláně</t>
  </si>
  <si>
    <t>-605105537</t>
  </si>
  <si>
    <t>Poznámka k položce:
Náklady na provedení zkoušek, revizí a měření, které jsou vyžadovány v  technických normách a dalších předpisech ve vztahu k prováděným pracím, dodávkám a službám a jejichž počet a druh by měl být specifikovaný v dokumentu KZP vyhotoveným zhotovitelem.</t>
  </si>
  <si>
    <t>072002000</t>
  </si>
  <si>
    <t>Hlavní tituly průvodních činností a nákladů provozní vlivy silniční provoz</t>
  </si>
  <si>
    <t>CS ÚRS 2014 01</t>
  </si>
  <si>
    <t>-368768523</t>
  </si>
  <si>
    <t>090001002</t>
  </si>
  <si>
    <t>Ostatní náklady vyplývající ze znění SOD a VOP</t>
  </si>
  <si>
    <t>262144</t>
  </si>
  <si>
    <t>218254502</t>
  </si>
  <si>
    <t>Poznámka k položce:
Náklady související s plněním povinností zhotovitele požadované v SOD a VOP, např.:
- náklady na zřízení bankovních záruk
- náklady spojené vypracováním technologických postupů
- náklady na vypracování ohlášení změn a změnových listů
- náklady spojené s předáním díla 
atd.</t>
  </si>
  <si>
    <t>1) Rekapitulace stavby</t>
  </si>
  <si>
    <t>2) Rekapitulace objektů stavby a soupisů prací</t>
  </si>
  <si>
    <t>/</t>
  </si>
  <si>
    <t>1) Krycí list soupisu</t>
  </si>
  <si>
    <t>2) Rekapitulace</t>
  </si>
  <si>
    <t>3) Soupis prací</t>
  </si>
  <si>
    <t>Rekapitulace stavby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</si>
  <si>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</si>
  <si>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</si>
  <si>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</si>
  <si>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</si>
  <si>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family val="2"/>
        <charset val="238"/>
      </rPr>
      <t xml:space="preserve">Rekapitulace stavby </t>
    </r>
    <r>
      <rPr>
        <sz val="9"/>
        <rFont val="Trebuchet MS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</si>
  <si>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family val="2"/>
        <charset val="238"/>
      </rPr>
      <t>Rekapitulace stavby</t>
    </r>
    <r>
      <rPr>
        <sz val="9"/>
        <rFont val="Trebuchet MS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</si>
  <si>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</si>
  <si>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family val="2"/>
        <charset val="238"/>
      </rPr>
      <t>Rekapitulace objektů stavby a soupisů prací</t>
    </r>
    <r>
      <rPr>
        <sz val="9"/>
        <rFont val="Trebuchet MS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</si>
  <si>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</si>
  <si>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</si>
  <si>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</si>
  <si>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</si>
  <si>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</si>
  <si>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</si>
  <si>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</si>
  <si>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</si>
  <si>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</si>
  <si>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</si>
  <si>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</si>
  <si>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</si>
  <si>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</si>
  <si>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</si>
  <si>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family val="2"/>
        <charset val="238"/>
      </rPr>
      <t>Krycí list soupisu</t>
    </r>
    <r>
      <rPr>
        <sz val="9"/>
        <rFont val="Trebuchet MS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</si>
  <si>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</si>
  <si>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family val="2"/>
        <charset val="238"/>
      </rPr>
      <t>Rekapitulace členění soupisu prací</t>
    </r>
    <r>
      <rPr>
        <sz val="9"/>
        <rFont val="Trebuchet MS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</si>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</sst>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2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800080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b/>
      <sz val="10"/>
      <color rgb="FF003366"/>
      <name val="Trebuchet MS"/>
    </font>
    <font>
      <sz val="10"/>
      <color rgb="FF969696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7"/>
      <color rgb="FF969696"/>
      <name val="Trebuchet MS"/>
    </font>
    <font>
      <sz val="8"/>
      <color rgb="FF800080"/>
      <name val="Trebuchet MS"/>
    </font>
    <font>
      <i/>
      <sz val="8"/>
      <color rgb="FF0000FF"/>
      <name val="Trebuchet MS"/>
    </font>
    <font>
      <sz val="8"/>
      <color rgb="FFFF0000"/>
      <name val="Trebuchet MS"/>
    </font>
    <font>
      <u/>
      <sz val="8"/>
      <color theme="10"/>
      <name val="Trebuchet MS"/>
      <family val="2"/>
    </font>
    <font>
      <sz val="18"/>
      <color theme="10"/>
      <name val="Wingdings 2"/>
      <family val="1"/>
      <charset val="2"/>
    </font>
    <font>
      <sz val="10"/>
      <color rgb="FF960000"/>
      <name val="Trebuchet MS"/>
      <family val="2"/>
    </font>
    <font>
      <sz val="10"/>
      <name val="Trebuchet MS"/>
      <family val="2"/>
    </font>
    <font>
      <u/>
      <sz val="10"/>
      <color theme="10"/>
      <name val="Trebuchet MS"/>
      <family val="2"/>
    </font>
    <font>
      <sz val="8"/>
      <name val="Trebuchet MS"/>
      <charset val="238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9"/>
      <name val="Trebuchet MS"/>
      <family val="2"/>
      <charset val="238"/>
    </font>
    <font>
      <i/>
      <sz val="9"/>
      <name val="Trebuchet MS"/>
      <family val="2"/>
      <charset val="238"/>
    </font>
    <font>
      <b/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8" fillId="0" borderId="0" applyNumberFormat="0" applyFill="0" applyBorder="0" applyAlignment="0" applyProtection="0"/>
    <xf numFmtId="0" fontId="43" fillId="0" borderId="0" applyAlignment="0">
      <alignment vertical="top" wrapText="1"/>
      <protection locked="0"/>
    </xf>
  </cellStyleXfs>
  <cellXfs count="412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0" fillId="2" borderId="0" xfId="0" applyFill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0" xfId="0" applyBorder="1" applyProtection="1"/>
    <xf numFmtId="0" fontId="13" fillId="0" borderId="0" xfId="0" applyFont="1" applyBorder="1" applyAlignment="1" applyProtection="1">
      <alignment horizontal="left" vertical="center"/>
    </xf>
    <xf numFmtId="0" fontId="0" fillId="0" borderId="5" xfId="0" applyBorder="1" applyProtection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6" fillId="0" borderId="0" xfId="0" applyFont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top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Protection="1"/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18" fillId="0" borderId="7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3" fillId="4" borderId="8" xfId="0" applyFont="1" applyFill="1" applyBorder="1" applyAlignment="1" applyProtection="1">
      <alignment horizontal="left" vertical="center"/>
    </xf>
    <xf numFmtId="0" fontId="0" fillId="4" borderId="9" xfId="0" applyFont="1" applyFill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center" vertical="center"/>
    </xf>
    <xf numFmtId="0" fontId="0" fillId="4" borderId="5" xfId="0" applyFont="1" applyFill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3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7" xfId="0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0" fontId="0" fillId="5" borderId="9" xfId="0" applyFont="1" applyFill="1" applyBorder="1" applyAlignment="1" applyProtection="1">
      <alignment vertical="center"/>
    </xf>
    <xf numFmtId="0" fontId="2" fillId="5" borderId="10" xfId="0" applyFont="1" applyFill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 wrapText="1"/>
    </xf>
    <xf numFmtId="0" fontId="16" fillId="0" borderId="20" xfId="0" applyFont="1" applyBorder="1" applyAlignment="1" applyProtection="1">
      <alignment horizontal="center" vertical="center" wrapText="1"/>
    </xf>
    <xf numFmtId="0" fontId="16" fillId="0" borderId="21" xfId="0" applyFont="1" applyBorder="1" applyAlignment="1" applyProtection="1">
      <alignment horizontal="center"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0" fillId="0" borderId="17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8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6" fillId="0" borderId="17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8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7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8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2" xfId="0" applyNumberFormat="1" applyFont="1" applyBorder="1" applyAlignment="1" applyProtection="1">
      <alignment vertical="center"/>
    </xf>
    <xf numFmtId="4" fontId="28" fillId="0" borderId="23" xfId="0" applyNumberFormat="1" applyFont="1" applyBorder="1" applyAlignment="1" applyProtection="1">
      <alignment vertical="center"/>
    </xf>
    <xf numFmtId="166" fontId="28" fillId="0" borderId="23" xfId="0" applyNumberFormat="1" applyFont="1" applyBorder="1" applyAlignment="1" applyProtection="1">
      <alignment vertical="center"/>
    </xf>
    <xf numFmtId="4" fontId="28" fillId="0" borderId="24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top"/>
      <protection locked="0"/>
    </xf>
    <xf numFmtId="0" fontId="0" fillId="0" borderId="4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5" xfId="0" applyFont="1" applyBorder="1" applyAlignment="1" applyProtection="1">
      <alignment vertical="center" wrapText="1"/>
    </xf>
    <xf numFmtId="0" fontId="0" fillId="0" borderId="15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left" vertical="center"/>
    </xf>
    <xf numFmtId="4" fontId="2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left" vertical="center"/>
    </xf>
    <xf numFmtId="0" fontId="3" fillId="5" borderId="9" xfId="0" applyFont="1" applyFill="1" applyBorder="1" applyAlignment="1" applyProtection="1">
      <alignment horizontal="right" vertical="center"/>
    </xf>
    <xf numFmtId="0" fontId="3" fillId="5" borderId="9" xfId="0" applyFont="1" applyFill="1" applyBorder="1" applyAlignment="1" applyProtection="1">
      <alignment horizontal="center" vertical="center"/>
    </xf>
    <xf numFmtId="0" fontId="0" fillId="5" borderId="9" xfId="0" applyFont="1" applyFill="1" applyBorder="1" applyAlignment="1" applyProtection="1">
      <alignment vertical="center"/>
      <protection locked="0"/>
    </xf>
    <xf numFmtId="4" fontId="3" fillId="5" borderId="9" xfId="0" applyNumberFormat="1" applyFont="1" applyFill="1" applyBorder="1" applyAlignment="1" applyProtection="1">
      <alignment vertical="center"/>
    </xf>
    <xf numFmtId="0" fontId="0" fillId="5" borderId="2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0" fillId="0" borderId="3" xfId="0" applyFont="1" applyBorder="1" applyAlignment="1">
      <alignment vertical="center"/>
    </xf>
    <xf numFmtId="0" fontId="2" fillId="5" borderId="0" xfId="0" applyFont="1" applyFill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right" vertical="center"/>
    </xf>
    <xf numFmtId="0" fontId="0" fillId="5" borderId="5" xfId="0" applyFont="1" applyFill="1" applyBorder="1" applyAlignment="1" applyProtection="1">
      <alignment vertical="center"/>
    </xf>
    <xf numFmtId="0" fontId="29" fillId="0" borderId="0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3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vertical="center"/>
    </xf>
    <xf numFmtId="0" fontId="6" fillId="0" borderId="23" xfId="0" applyFont="1" applyBorder="1" applyAlignment="1" applyProtection="1">
      <alignment vertical="center"/>
      <protection locked="0"/>
    </xf>
    <xf numFmtId="4" fontId="6" fillId="0" borderId="23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horizontal="left" vertical="center"/>
    </xf>
    <xf numFmtId="0" fontId="7" fillId="0" borderId="23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vertical="center"/>
      <protection locked="0"/>
    </xf>
    <xf numFmtId="4" fontId="7" fillId="0" borderId="23" xfId="0" applyNumberFormat="1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Protection="1"/>
    <xf numFmtId="0" fontId="0" fillId="0" borderId="4" xfId="0" applyBorder="1"/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center" vertical="center" wrapText="1"/>
    </xf>
    <xf numFmtId="0" fontId="2" fillId="5" borderId="19" xfId="0" applyFont="1" applyFill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30" fillId="5" borderId="20" xfId="0" applyFont="1" applyFill="1" applyBorder="1" applyAlignment="1" applyProtection="1">
      <alignment horizontal="center" vertical="center" wrapText="1"/>
      <protection locked="0"/>
    </xf>
    <xf numFmtId="0" fontId="2" fillId="5" borderId="21" xfId="0" applyFont="1" applyFill="1" applyBorder="1" applyAlignment="1" applyProtection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" fontId="21" fillId="0" borderId="0" xfId="0" applyNumberFormat="1" applyFont="1" applyAlignment="1" applyProtection="1"/>
    <xf numFmtId="166" fontId="31" fillId="0" borderId="15" xfId="0" applyNumberFormat="1" applyFont="1" applyBorder="1" applyAlignment="1" applyProtection="1"/>
    <xf numFmtId="166" fontId="31" fillId="0" borderId="16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7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8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8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4" fontId="7" fillId="0" borderId="0" xfId="0" applyNumberFormat="1" applyFont="1" applyBorder="1" applyAlignment="1" applyProtection="1"/>
    <xf numFmtId="0" fontId="0" fillId="0" borderId="27" xfId="0" applyFont="1" applyBorder="1" applyAlignment="1" applyProtection="1">
      <alignment horizontal="center" vertical="center"/>
    </xf>
    <xf numFmtId="49" fontId="0" fillId="0" borderId="27" xfId="0" applyNumberFormat="1" applyFont="1" applyBorder="1" applyAlignment="1" applyProtection="1">
      <alignment horizontal="left" vertical="center" wrapText="1"/>
    </xf>
    <xf numFmtId="0" fontId="0" fillId="0" borderId="27" xfId="0" applyFont="1" applyBorder="1" applyAlignment="1" applyProtection="1">
      <alignment horizontal="left" vertical="center" wrapText="1"/>
    </xf>
    <xf numFmtId="0" fontId="0" fillId="0" borderId="27" xfId="0" applyFont="1" applyBorder="1" applyAlignment="1" applyProtection="1">
      <alignment horizontal="center" vertical="center" wrapText="1"/>
    </xf>
    <xf numFmtId="167" fontId="0" fillId="0" borderId="27" xfId="0" applyNumberFormat="1" applyFont="1" applyBorder="1" applyAlignment="1" applyProtection="1">
      <alignment vertical="center"/>
    </xf>
    <xf numFmtId="4" fontId="0" fillId="3" borderId="27" xfId="0" applyNumberFormat="1" applyFont="1" applyFill="1" applyBorder="1" applyAlignment="1" applyProtection="1">
      <alignment vertical="center"/>
      <protection locked="0"/>
    </xf>
    <xf numFmtId="4" fontId="0" fillId="0" borderId="27" xfId="0" applyNumberFormat="1" applyFont="1" applyBorder="1" applyAlignment="1" applyProtection="1">
      <alignment vertical="center"/>
    </xf>
    <xf numFmtId="0" fontId="1" fillId="3" borderId="27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8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7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33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 wrapText="1"/>
    </xf>
    <xf numFmtId="167" fontId="10" fillId="0" borderId="0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7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7" xfId="0" applyFont="1" applyBorder="1" applyAlignment="1" applyProtection="1">
      <alignment horizontal="center" vertical="center"/>
    </xf>
    <xf numFmtId="49" fontId="36" fillId="0" borderId="27" xfId="0" applyNumberFormat="1" applyFont="1" applyBorder="1" applyAlignment="1" applyProtection="1">
      <alignment horizontal="left" vertical="center" wrapText="1"/>
    </xf>
    <xf numFmtId="0" fontId="36" fillId="0" borderId="27" xfId="0" applyFont="1" applyBorder="1" applyAlignment="1" applyProtection="1">
      <alignment horizontal="left" vertical="center" wrapText="1"/>
    </xf>
    <xf numFmtId="0" fontId="36" fillId="0" borderId="27" xfId="0" applyFont="1" applyBorder="1" applyAlignment="1" applyProtection="1">
      <alignment horizontal="center" vertical="center" wrapText="1"/>
    </xf>
    <xf numFmtId="167" fontId="36" fillId="0" borderId="27" xfId="0" applyNumberFormat="1" applyFont="1" applyBorder="1" applyAlignment="1" applyProtection="1">
      <alignment vertical="center"/>
    </xf>
    <xf numFmtId="4" fontId="36" fillId="3" borderId="27" xfId="0" applyNumberFormat="1" applyFont="1" applyFill="1" applyBorder="1" applyAlignment="1" applyProtection="1">
      <alignment vertical="center"/>
      <protection locked="0"/>
    </xf>
    <xf numFmtId="4" fontId="36" fillId="0" borderId="27" xfId="0" applyNumberFormat="1" applyFont="1" applyBorder="1" applyAlignment="1" applyProtection="1">
      <alignment vertical="center"/>
    </xf>
    <xf numFmtId="0" fontId="36" fillId="0" borderId="4" xfId="0" applyFont="1" applyBorder="1" applyAlignment="1">
      <alignment vertical="center"/>
    </xf>
    <xf numFmtId="0" fontId="36" fillId="3" borderId="27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" fillId="0" borderId="23" xfId="0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vertical="center"/>
    </xf>
    <xf numFmtId="166" fontId="1" fillId="0" borderId="23" xfId="0" applyNumberFormat="1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37" fillId="0" borderId="0" xfId="0" applyFont="1" applyBorder="1" applyAlignment="1" applyProtection="1">
      <alignment horizontal="left" vertical="center"/>
    </xf>
    <xf numFmtId="0" fontId="37" fillId="0" borderId="0" xfId="0" applyFont="1" applyBorder="1" applyAlignment="1" applyProtection="1">
      <alignment horizontal="left" vertical="center" wrapText="1"/>
    </xf>
    <xf numFmtId="167" fontId="11" fillId="0" borderId="0" xfId="0" applyNumberFormat="1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7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8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11" fillId="0" borderId="23" xfId="0" applyFont="1" applyBorder="1" applyAlignment="1" applyProtection="1">
      <alignment vertical="center"/>
    </xf>
    <xf numFmtId="0" fontId="11" fillId="0" borderId="24" xfId="0" applyFont="1" applyBorder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 wrapText="1"/>
    </xf>
    <xf numFmtId="4" fontId="18" fillId="0" borderId="7" xfId="0" applyNumberFormat="1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0" fillId="0" borderId="0" xfId="0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left" vertical="center"/>
    </xf>
    <xf numFmtId="0" fontId="0" fillId="4" borderId="9" xfId="0" applyFont="1" applyFill="1" applyBorder="1" applyAlignment="1" applyProtection="1">
      <alignment vertical="center"/>
    </xf>
    <xf numFmtId="4" fontId="3" fillId="4" borderId="9" xfId="0" applyNumberFormat="1" applyFont="1" applyFill="1" applyBorder="1" applyAlignment="1" applyProtection="1">
      <alignment vertical="center"/>
    </xf>
    <xf numFmtId="0" fontId="0" fillId="4" borderId="10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7" xfId="0" applyFont="1" applyBorder="1" applyAlignment="1" applyProtection="1">
      <alignment vertical="center"/>
    </xf>
    <xf numFmtId="0" fontId="2" fillId="5" borderId="8" xfId="0" applyFont="1" applyFill="1" applyBorder="1" applyAlignment="1" applyProtection="1">
      <alignment horizontal="center" vertical="center"/>
    </xf>
    <xf numFmtId="0" fontId="0" fillId="5" borderId="9" xfId="0" applyFont="1" applyFill="1" applyBorder="1" applyAlignment="1" applyProtection="1">
      <alignment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0" fontId="23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16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 wrapText="1"/>
    </xf>
    <xf numFmtId="0" fontId="16" fillId="0" borderId="0" xfId="0" applyFont="1" applyAlignment="1" applyProtection="1">
      <alignment horizontal="left" vertical="center" wrapText="1"/>
    </xf>
    <xf numFmtId="0" fontId="38" fillId="2" borderId="0" xfId="1" applyFill="1"/>
    <xf numFmtId="0" fontId="39" fillId="0" borderId="0" xfId="1" applyFont="1" applyAlignment="1">
      <alignment horizontal="center" vertical="center"/>
    </xf>
    <xf numFmtId="0" fontId="40" fillId="2" borderId="0" xfId="0" applyFont="1" applyFill="1" applyAlignment="1">
      <alignment horizontal="left" vertical="center"/>
    </xf>
    <xf numFmtId="0" fontId="41" fillId="2" borderId="0" xfId="0" applyFont="1" applyFill="1" applyAlignment="1">
      <alignment vertical="center"/>
    </xf>
    <xf numFmtId="0" fontId="42" fillId="2" borderId="0" xfId="1" applyFont="1" applyFill="1" applyAlignment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41" fillId="2" borderId="0" xfId="0" applyFont="1" applyFill="1" applyAlignment="1" applyProtection="1">
      <alignment vertical="center"/>
    </xf>
    <xf numFmtId="0" fontId="40" fillId="2" borderId="0" xfId="0" applyFont="1" applyFill="1" applyAlignment="1" applyProtection="1">
      <alignment horizontal="left" vertical="center"/>
    </xf>
    <xf numFmtId="0" fontId="42" fillId="2" borderId="0" xfId="1" applyFont="1" applyFill="1" applyAlignment="1" applyProtection="1">
      <alignment vertical="center"/>
    </xf>
    <xf numFmtId="0" fontId="42" fillId="2" borderId="0" xfId="1" applyFont="1" applyFill="1" applyAlignment="1">
      <alignment vertical="center"/>
    </xf>
    <xf numFmtId="0" fontId="41" fillId="2" borderId="0" xfId="0" applyFont="1" applyFill="1" applyAlignment="1" applyProtection="1">
      <alignment vertical="center"/>
      <protection locked="0"/>
    </xf>
    <xf numFmtId="0" fontId="43" fillId="0" borderId="0" xfId="2" applyAlignment="1">
      <alignment vertical="top"/>
      <protection locked="0"/>
    </xf>
    <xf numFmtId="0" fontId="44" fillId="0" borderId="28" xfId="2" applyFont="1" applyBorder="1" applyAlignment="1">
      <alignment vertical="center" wrapText="1"/>
      <protection locked="0"/>
    </xf>
    <xf numFmtId="0" fontId="44" fillId="0" borderId="29" xfId="2" applyFont="1" applyBorder="1" applyAlignment="1">
      <alignment vertical="center" wrapText="1"/>
      <protection locked="0"/>
    </xf>
    <xf numFmtId="0" fontId="44" fillId="0" borderId="30" xfId="2" applyFont="1" applyBorder="1" applyAlignment="1">
      <alignment vertical="center" wrapText="1"/>
      <protection locked="0"/>
    </xf>
    <xf numFmtId="0" fontId="44" fillId="0" borderId="31" xfId="2" applyFont="1" applyBorder="1" applyAlignment="1">
      <alignment horizontal="center" vertical="center" wrapText="1"/>
      <protection locked="0"/>
    </xf>
    <xf numFmtId="0" fontId="45" fillId="0" borderId="0" xfId="2" applyFont="1" applyBorder="1" applyAlignment="1">
      <alignment horizontal="center" vertical="center" wrapText="1"/>
      <protection locked="0"/>
    </xf>
    <xf numFmtId="0" fontId="44" fillId="0" borderId="32" xfId="2" applyFont="1" applyBorder="1" applyAlignment="1">
      <alignment horizontal="center" vertical="center" wrapText="1"/>
      <protection locked="0"/>
    </xf>
    <xf numFmtId="0" fontId="43" fillId="0" borderId="0" xfId="2" applyAlignment="1">
      <alignment horizontal="center" vertical="center"/>
      <protection locked="0"/>
    </xf>
    <xf numFmtId="0" fontId="44" fillId="0" borderId="31" xfId="2" applyFont="1" applyBorder="1" applyAlignment="1">
      <alignment vertical="center" wrapText="1"/>
      <protection locked="0"/>
    </xf>
    <xf numFmtId="0" fontId="46" fillId="0" borderId="33" xfId="2" applyFont="1" applyBorder="1" applyAlignment="1">
      <alignment horizontal="left" wrapText="1"/>
      <protection locked="0"/>
    </xf>
    <xf numFmtId="0" fontId="44" fillId="0" borderId="32" xfId="2" applyFont="1" applyBorder="1" applyAlignment="1">
      <alignment vertical="center" wrapText="1"/>
      <protection locked="0"/>
    </xf>
    <xf numFmtId="0" fontId="46" fillId="0" borderId="0" xfId="2" applyFont="1" applyBorder="1" applyAlignment="1">
      <alignment horizontal="left" vertical="center" wrapText="1"/>
      <protection locked="0"/>
    </xf>
    <xf numFmtId="0" fontId="47" fillId="0" borderId="0" xfId="2" applyFont="1" applyBorder="1" applyAlignment="1">
      <alignment horizontal="left" vertical="center" wrapText="1"/>
      <protection locked="0"/>
    </xf>
    <xf numFmtId="0" fontId="47" fillId="0" borderId="31" xfId="2" applyFont="1" applyBorder="1" applyAlignment="1">
      <alignment vertical="center" wrapText="1"/>
      <protection locked="0"/>
    </xf>
    <xf numFmtId="0" fontId="47" fillId="0" borderId="0" xfId="2" applyFont="1" applyBorder="1" applyAlignment="1">
      <alignment horizontal="left" vertical="center" wrapText="1"/>
      <protection locked="0"/>
    </xf>
    <xf numFmtId="0" fontId="47" fillId="0" borderId="0" xfId="2" applyFont="1" applyBorder="1" applyAlignment="1">
      <alignment vertical="center" wrapText="1"/>
      <protection locked="0"/>
    </xf>
    <xf numFmtId="0" fontId="47" fillId="0" borderId="0" xfId="2" applyFont="1" applyBorder="1" applyAlignment="1">
      <alignment vertical="center"/>
      <protection locked="0"/>
    </xf>
    <xf numFmtId="0" fontId="47" fillId="0" borderId="0" xfId="2" applyFont="1" applyBorder="1" applyAlignment="1">
      <alignment horizontal="left" vertical="center"/>
      <protection locked="0"/>
    </xf>
    <xf numFmtId="49" fontId="47" fillId="0" borderId="0" xfId="2" applyNumberFormat="1" applyFont="1" applyBorder="1" applyAlignment="1">
      <alignment horizontal="left" vertical="center" wrapText="1"/>
      <protection locked="0"/>
    </xf>
    <xf numFmtId="49" fontId="47" fillId="0" borderId="0" xfId="2" applyNumberFormat="1" applyFont="1" applyBorder="1" applyAlignment="1">
      <alignment vertical="center" wrapText="1"/>
      <protection locked="0"/>
    </xf>
    <xf numFmtId="0" fontId="44" fillId="0" borderId="34" xfId="2" applyFont="1" applyBorder="1" applyAlignment="1">
      <alignment vertical="center" wrapText="1"/>
      <protection locked="0"/>
    </xf>
    <xf numFmtId="0" fontId="50" fillId="0" borderId="33" xfId="2" applyFont="1" applyBorder="1" applyAlignment="1">
      <alignment vertical="center" wrapText="1"/>
      <protection locked="0"/>
    </xf>
    <xf numFmtId="0" fontId="44" fillId="0" borderId="35" xfId="2" applyFont="1" applyBorder="1" applyAlignment="1">
      <alignment vertical="center" wrapText="1"/>
      <protection locked="0"/>
    </xf>
    <xf numFmtId="0" fontId="44" fillId="0" borderId="0" xfId="2" applyFont="1" applyBorder="1" applyAlignment="1">
      <alignment vertical="top"/>
      <protection locked="0"/>
    </xf>
    <xf numFmtId="0" fontId="44" fillId="0" borderId="0" xfId="2" applyFont="1" applyAlignment="1">
      <alignment vertical="top"/>
      <protection locked="0"/>
    </xf>
    <xf numFmtId="0" fontId="44" fillId="0" borderId="28" xfId="2" applyFont="1" applyBorder="1" applyAlignment="1">
      <alignment horizontal="left" vertical="center"/>
      <protection locked="0"/>
    </xf>
    <xf numFmtId="0" fontId="44" fillId="0" borderId="29" xfId="2" applyFont="1" applyBorder="1" applyAlignment="1">
      <alignment horizontal="left" vertical="center"/>
      <protection locked="0"/>
    </xf>
    <xf numFmtId="0" fontId="44" fillId="0" borderId="30" xfId="2" applyFont="1" applyBorder="1" applyAlignment="1">
      <alignment horizontal="left" vertical="center"/>
      <protection locked="0"/>
    </xf>
    <xf numFmtId="0" fontId="44" fillId="0" borderId="31" xfId="2" applyFont="1" applyBorder="1" applyAlignment="1">
      <alignment horizontal="left" vertical="center"/>
      <protection locked="0"/>
    </xf>
    <xf numFmtId="0" fontId="45" fillId="0" borderId="0" xfId="2" applyFont="1" applyBorder="1" applyAlignment="1">
      <alignment horizontal="center" vertical="center"/>
      <protection locked="0"/>
    </xf>
    <xf numFmtId="0" fontId="44" fillId="0" borderId="32" xfId="2" applyFont="1" applyBorder="1" applyAlignment="1">
      <alignment horizontal="left" vertical="center"/>
      <protection locked="0"/>
    </xf>
    <xf numFmtId="0" fontId="46" fillId="0" borderId="0" xfId="2" applyFont="1" applyBorder="1" applyAlignment="1">
      <alignment horizontal="left" vertical="center"/>
      <protection locked="0"/>
    </xf>
    <xf numFmtId="0" fontId="51" fillId="0" borderId="0" xfId="2" applyFont="1" applyAlignment="1">
      <alignment horizontal="left" vertical="center"/>
      <protection locked="0"/>
    </xf>
    <xf numFmtId="0" fontId="46" fillId="0" borderId="33" xfId="2" applyFont="1" applyBorder="1" applyAlignment="1">
      <alignment horizontal="left" vertical="center"/>
      <protection locked="0"/>
    </xf>
    <xf numFmtId="0" fontId="46" fillId="0" borderId="33" xfId="2" applyFont="1" applyBorder="1" applyAlignment="1">
      <alignment horizontal="center" vertical="center"/>
      <protection locked="0"/>
    </xf>
    <xf numFmtId="0" fontId="51" fillId="0" borderId="33" xfId="2" applyFont="1" applyBorder="1" applyAlignment="1">
      <alignment horizontal="left" vertical="center"/>
      <protection locked="0"/>
    </xf>
    <xf numFmtId="0" fontId="49" fillId="0" borderId="0" xfId="2" applyFont="1" applyBorder="1" applyAlignment="1">
      <alignment horizontal="left" vertical="center"/>
      <protection locked="0"/>
    </xf>
    <xf numFmtId="0" fontId="47" fillId="0" borderId="0" xfId="2" applyFont="1" applyAlignment="1">
      <alignment horizontal="left" vertical="center"/>
      <protection locked="0"/>
    </xf>
    <xf numFmtId="0" fontId="47" fillId="0" borderId="0" xfId="2" applyFont="1" applyBorder="1" applyAlignment="1">
      <alignment horizontal="center" vertical="center"/>
      <protection locked="0"/>
    </xf>
    <xf numFmtId="0" fontId="47" fillId="0" borderId="31" xfId="2" applyFont="1" applyBorder="1" applyAlignment="1">
      <alignment horizontal="left" vertical="center"/>
      <protection locked="0"/>
    </xf>
    <xf numFmtId="0" fontId="47" fillId="0" borderId="0" xfId="2" applyFont="1" applyFill="1" applyBorder="1" applyAlignment="1">
      <alignment horizontal="left" vertical="center"/>
      <protection locked="0"/>
    </xf>
    <xf numFmtId="0" fontId="47" fillId="0" borderId="0" xfId="2" applyFont="1" applyFill="1" applyBorder="1" applyAlignment="1">
      <alignment horizontal="center" vertical="center"/>
      <protection locked="0"/>
    </xf>
    <xf numFmtId="0" fontId="44" fillId="0" borderId="34" xfId="2" applyFont="1" applyBorder="1" applyAlignment="1">
      <alignment horizontal="left" vertical="center"/>
      <protection locked="0"/>
    </xf>
    <xf numFmtId="0" fontId="50" fillId="0" borderId="33" xfId="2" applyFont="1" applyBorder="1" applyAlignment="1">
      <alignment horizontal="left" vertical="center"/>
      <protection locked="0"/>
    </xf>
    <xf numFmtId="0" fontId="44" fillId="0" borderId="35" xfId="2" applyFont="1" applyBorder="1" applyAlignment="1">
      <alignment horizontal="left" vertical="center"/>
      <protection locked="0"/>
    </xf>
    <xf numFmtId="0" fontId="44" fillId="0" borderId="0" xfId="2" applyFont="1" applyBorder="1" applyAlignment="1">
      <alignment horizontal="left" vertical="center"/>
      <protection locked="0"/>
    </xf>
    <xf numFmtId="0" fontId="50" fillId="0" borderId="0" xfId="2" applyFont="1" applyBorder="1" applyAlignment="1">
      <alignment horizontal="left" vertical="center"/>
      <protection locked="0"/>
    </xf>
    <xf numFmtId="0" fontId="51" fillId="0" borderId="0" xfId="2" applyFont="1" applyBorder="1" applyAlignment="1">
      <alignment horizontal="left" vertical="center"/>
      <protection locked="0"/>
    </xf>
    <xf numFmtId="0" fontId="47" fillId="0" borderId="33" xfId="2" applyFont="1" applyBorder="1" applyAlignment="1">
      <alignment horizontal="left" vertical="center"/>
      <protection locked="0"/>
    </xf>
    <xf numFmtId="0" fontId="44" fillId="0" borderId="0" xfId="2" applyFont="1" applyBorder="1" applyAlignment="1">
      <alignment horizontal="left" vertical="center" wrapText="1"/>
      <protection locked="0"/>
    </xf>
    <xf numFmtId="0" fontId="47" fillId="0" borderId="0" xfId="2" applyFont="1" applyBorder="1" applyAlignment="1">
      <alignment horizontal="center" vertical="center" wrapText="1"/>
      <protection locked="0"/>
    </xf>
    <xf numFmtId="0" fontId="44" fillId="0" borderId="28" xfId="2" applyFont="1" applyBorder="1" applyAlignment="1">
      <alignment horizontal="left" vertical="center" wrapText="1"/>
      <protection locked="0"/>
    </xf>
    <xf numFmtId="0" fontId="44" fillId="0" borderId="29" xfId="2" applyFont="1" applyBorder="1" applyAlignment="1">
      <alignment horizontal="left" vertical="center" wrapText="1"/>
      <protection locked="0"/>
    </xf>
    <xf numFmtId="0" fontId="44" fillId="0" borderId="30" xfId="2" applyFont="1" applyBorder="1" applyAlignment="1">
      <alignment horizontal="left" vertical="center" wrapText="1"/>
      <protection locked="0"/>
    </xf>
    <xf numFmtId="0" fontId="44" fillId="0" borderId="31" xfId="2" applyFont="1" applyBorder="1" applyAlignment="1">
      <alignment horizontal="left" vertical="center" wrapText="1"/>
      <protection locked="0"/>
    </xf>
    <xf numFmtId="0" fontId="44" fillId="0" borderId="32" xfId="2" applyFont="1" applyBorder="1" applyAlignment="1">
      <alignment horizontal="left" vertical="center" wrapText="1"/>
      <protection locked="0"/>
    </xf>
    <xf numFmtId="0" fontId="51" fillId="0" borderId="31" xfId="2" applyFont="1" applyBorder="1" applyAlignment="1">
      <alignment horizontal="left" vertical="center" wrapText="1"/>
      <protection locked="0"/>
    </xf>
    <xf numFmtId="0" fontId="51" fillId="0" borderId="32" xfId="2" applyFont="1" applyBorder="1" applyAlignment="1">
      <alignment horizontal="left" vertical="center" wrapText="1"/>
      <protection locked="0"/>
    </xf>
    <xf numFmtId="0" fontId="47" fillId="0" borderId="31" xfId="2" applyFont="1" applyBorder="1" applyAlignment="1">
      <alignment horizontal="left" vertical="center" wrapText="1"/>
      <protection locked="0"/>
    </xf>
    <xf numFmtId="0" fontId="47" fillId="0" borderId="32" xfId="2" applyFont="1" applyBorder="1" applyAlignment="1">
      <alignment horizontal="left" vertical="center" wrapText="1"/>
      <protection locked="0"/>
    </xf>
    <xf numFmtId="0" fontId="47" fillId="0" borderId="32" xfId="2" applyFont="1" applyBorder="1" applyAlignment="1">
      <alignment horizontal="left" vertical="center"/>
      <protection locked="0"/>
    </xf>
    <xf numFmtId="0" fontId="47" fillId="0" borderId="34" xfId="2" applyFont="1" applyBorder="1" applyAlignment="1">
      <alignment horizontal="left" vertical="center" wrapText="1"/>
      <protection locked="0"/>
    </xf>
    <xf numFmtId="0" fontId="47" fillId="0" borderId="33" xfId="2" applyFont="1" applyBorder="1" applyAlignment="1">
      <alignment horizontal="left" vertical="center" wrapText="1"/>
      <protection locked="0"/>
    </xf>
    <xf numFmtId="0" fontId="47" fillId="0" borderId="35" xfId="2" applyFont="1" applyBorder="1" applyAlignment="1">
      <alignment horizontal="left" vertical="center" wrapText="1"/>
      <protection locked="0"/>
    </xf>
    <xf numFmtId="0" fontId="47" fillId="0" borderId="0" xfId="2" applyFont="1" applyBorder="1" applyAlignment="1">
      <alignment horizontal="left" vertical="top"/>
      <protection locked="0"/>
    </xf>
    <xf numFmtId="0" fontId="47" fillId="0" borderId="0" xfId="2" applyFont="1" applyBorder="1" applyAlignment="1">
      <alignment horizontal="center" vertical="top"/>
      <protection locked="0"/>
    </xf>
    <xf numFmtId="0" fontId="47" fillId="0" borderId="34" xfId="2" applyFont="1" applyBorder="1" applyAlignment="1">
      <alignment horizontal="left" vertical="center"/>
      <protection locked="0"/>
    </xf>
    <xf numFmtId="0" fontId="47" fillId="0" borderId="35" xfId="2" applyFont="1" applyBorder="1" applyAlignment="1">
      <alignment horizontal="left" vertical="center"/>
      <protection locked="0"/>
    </xf>
    <xf numFmtId="0" fontId="51" fillId="0" borderId="0" xfId="2" applyFont="1" applyAlignment="1">
      <alignment vertical="center"/>
      <protection locked="0"/>
    </xf>
    <xf numFmtId="0" fontId="46" fillId="0" borderId="0" xfId="2" applyFont="1" applyBorder="1" applyAlignment="1">
      <alignment vertical="center"/>
      <protection locked="0"/>
    </xf>
    <xf numFmtId="0" fontId="51" fillId="0" borderId="33" xfId="2" applyFont="1" applyBorder="1" applyAlignment="1">
      <alignment vertical="center"/>
      <protection locked="0"/>
    </xf>
    <xf numFmtId="0" fontId="46" fillId="0" borderId="33" xfId="2" applyFont="1" applyBorder="1" applyAlignment="1">
      <alignment vertical="center"/>
      <protection locked="0"/>
    </xf>
    <xf numFmtId="0" fontId="43" fillId="0" borderId="0" xfId="2" applyBorder="1" applyAlignment="1">
      <alignment vertical="top"/>
      <protection locked="0"/>
    </xf>
    <xf numFmtId="49" fontId="47" fillId="0" borderId="0" xfId="2" applyNumberFormat="1" applyFont="1" applyBorder="1" applyAlignment="1">
      <alignment horizontal="left" vertical="center"/>
      <protection locked="0"/>
    </xf>
    <xf numFmtId="0" fontId="43" fillId="0" borderId="33" xfId="2" applyBorder="1" applyAlignment="1">
      <alignment vertical="top"/>
      <protection locked="0"/>
    </xf>
    <xf numFmtId="0" fontId="46" fillId="0" borderId="33" xfId="2" applyFont="1" applyBorder="1" applyAlignment="1">
      <alignment horizontal="left"/>
      <protection locked="0"/>
    </xf>
    <xf numFmtId="0" fontId="51" fillId="0" borderId="33" xfId="2" applyFont="1" applyBorder="1" applyAlignment="1">
      <protection locked="0"/>
    </xf>
    <xf numFmtId="0" fontId="46" fillId="0" borderId="33" xfId="2" applyFont="1" applyBorder="1" applyAlignment="1">
      <alignment horizontal="left"/>
      <protection locked="0"/>
    </xf>
    <xf numFmtId="0" fontId="47" fillId="0" borderId="0" xfId="2" applyFont="1" applyBorder="1" applyAlignment="1">
      <alignment horizontal="left" vertical="center"/>
      <protection locked="0"/>
    </xf>
    <xf numFmtId="0" fontId="44" fillId="0" borderId="31" xfId="2" applyFont="1" applyBorder="1" applyAlignment="1">
      <alignment vertical="top"/>
      <protection locked="0"/>
    </xf>
    <xf numFmtId="0" fontId="47" fillId="0" borderId="0" xfId="2" applyFont="1" applyBorder="1" applyAlignment="1">
      <alignment horizontal="left" vertical="top"/>
      <protection locked="0"/>
    </xf>
    <xf numFmtId="0" fontId="44" fillId="0" borderId="32" xfId="2" applyFont="1" applyBorder="1" applyAlignment="1">
      <alignment vertical="top"/>
      <protection locked="0"/>
    </xf>
    <xf numFmtId="0" fontId="44" fillId="0" borderId="0" xfId="2" applyFont="1" applyBorder="1" applyAlignment="1">
      <alignment horizontal="center" vertical="center"/>
      <protection locked="0"/>
    </xf>
    <xf numFmtId="0" fontId="44" fillId="0" borderId="0" xfId="2" applyFont="1" applyBorder="1" applyAlignment="1">
      <alignment horizontal="left" vertical="top"/>
      <protection locked="0"/>
    </xf>
    <xf numFmtId="0" fontId="44" fillId="0" borderId="34" xfId="2" applyFont="1" applyBorder="1" applyAlignment="1">
      <alignment vertical="top"/>
      <protection locked="0"/>
    </xf>
    <xf numFmtId="0" fontId="44" fillId="0" borderId="33" xfId="2" applyFont="1" applyBorder="1" applyAlignment="1">
      <alignment vertical="top"/>
      <protection locked="0"/>
    </xf>
    <xf numFmtId="0" fontId="44" fillId="0" borderId="35" xfId="2" applyFont="1" applyBorder="1" applyAlignment="1">
      <alignment vertical="top"/>
      <protection locked="0"/>
    </xf>
  </cellXfs>
  <cellStyles count="3">
    <cellStyle name="Hypertextový odkaz" xfId="1" builtinId="8"/>
    <cellStyle name="Normální" xfId="0" builtinId="0" customBuiltin="1"/>
    <cellStyle name="Normální 2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KrosData\System\Temp\rad6E14B.tmp" TargetMode="External"/><Relationship Id="rId2" Type="http://schemas.openxmlformats.org/officeDocument/2006/relationships/image" Target="../media/image1.tmp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file:///C:\KrosData\System\Temp\radDA0CE.tmp" TargetMode="External"/><Relationship Id="rId2" Type="http://schemas.openxmlformats.org/officeDocument/2006/relationships/image" Target="../media/image1.tmp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file:///C:\KrosData\System\Temp\rad9024D.tmp" TargetMode="External"/><Relationship Id="rId2" Type="http://schemas.openxmlformats.org/officeDocument/2006/relationships/image" Target="../media/image1.tmp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266700</xdr:colOff>
      <xdr:row>1</xdr:row>
      <xdr:rowOff>0</xdr:rowOff>
    </xdr:to>
    <xdr:pic>
      <xdr:nvPicPr>
        <xdr:cNvPr id="2" name="Obrázek 1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700" cy="26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276225</xdr:colOff>
      <xdr:row>1</xdr:row>
      <xdr:rowOff>0</xdr:rowOff>
    </xdr:to>
    <xdr:pic>
      <xdr:nvPicPr>
        <xdr:cNvPr id="2" name="Obrázek 1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6225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276225</xdr:colOff>
      <xdr:row>1</xdr:row>
      <xdr:rowOff>0</xdr:rowOff>
    </xdr:to>
    <xdr:pic>
      <xdr:nvPicPr>
        <xdr:cNvPr id="2" name="Obrázek 1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6225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7"/>
  <sheetViews>
    <sheetView showGridLines="0" tabSelected="1" workbookViewId="0">
      <pane ySplit="1" topLeftCell="A2" activePane="bottomLeft" state="frozen"/>
      <selection pane="bottomLeft"/>
    </sheetView>
  </sheetViews>
  <sheetFormatPr defaultRowHeight="15" x14ac:dyDescent="0.3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 x14ac:dyDescent="0.3">
      <c r="A1" s="319" t="s">
        <v>0</v>
      </c>
      <c r="B1" s="320"/>
      <c r="C1" s="320"/>
      <c r="D1" s="321" t="s">
        <v>1</v>
      </c>
      <c r="E1" s="320"/>
      <c r="F1" s="320"/>
      <c r="G1" s="320"/>
      <c r="H1" s="320"/>
      <c r="I1" s="320"/>
      <c r="J1" s="320"/>
      <c r="K1" s="322" t="s">
        <v>346</v>
      </c>
      <c r="L1" s="322"/>
      <c r="M1" s="322"/>
      <c r="N1" s="322"/>
      <c r="O1" s="322"/>
      <c r="P1" s="322"/>
      <c r="Q1" s="322"/>
      <c r="R1" s="322"/>
      <c r="S1" s="322"/>
      <c r="T1" s="320"/>
      <c r="U1" s="320"/>
      <c r="V1" s="320"/>
      <c r="W1" s="322" t="s">
        <v>347</v>
      </c>
      <c r="X1" s="322"/>
      <c r="Y1" s="322"/>
      <c r="Z1" s="322"/>
      <c r="AA1" s="322"/>
      <c r="AB1" s="322"/>
      <c r="AC1" s="322"/>
      <c r="AD1" s="322"/>
      <c r="AE1" s="322"/>
      <c r="AF1" s="322"/>
      <c r="AG1" s="322"/>
      <c r="AH1" s="322"/>
      <c r="AI1" s="314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5" t="s">
        <v>2</v>
      </c>
      <c r="BB1" s="15" t="s">
        <v>3</v>
      </c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T1" s="17" t="s">
        <v>4</v>
      </c>
      <c r="BU1" s="17" t="s">
        <v>4</v>
      </c>
      <c r="BV1" s="17" t="s">
        <v>5</v>
      </c>
    </row>
    <row r="2" spans="1:74" ht="36.950000000000003" customHeight="1" x14ac:dyDescent="0.3"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S2" s="18" t="s">
        <v>6</v>
      </c>
      <c r="BT2" s="18" t="s">
        <v>7</v>
      </c>
    </row>
    <row r="3" spans="1:74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6</v>
      </c>
      <c r="BT3" s="18" t="s">
        <v>8</v>
      </c>
    </row>
    <row r="4" spans="1:74" ht="36.950000000000003" customHeight="1" x14ac:dyDescent="0.3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5"/>
      <c r="AS4" s="26" t="s">
        <v>10</v>
      </c>
      <c r="BE4" s="27" t="s">
        <v>11</v>
      </c>
      <c r="BS4" s="18" t="s">
        <v>12</v>
      </c>
    </row>
    <row r="5" spans="1:74" ht="14.45" customHeight="1" x14ac:dyDescent="0.3">
      <c r="B5" s="22"/>
      <c r="C5" s="23"/>
      <c r="D5" s="28" t="s">
        <v>13</v>
      </c>
      <c r="E5" s="23"/>
      <c r="F5" s="23"/>
      <c r="G5" s="23"/>
      <c r="H5" s="23"/>
      <c r="I5" s="23"/>
      <c r="J5" s="23"/>
      <c r="K5" s="271" t="s">
        <v>14</v>
      </c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P5" s="23"/>
      <c r="AQ5" s="25"/>
      <c r="BE5" s="267" t="s">
        <v>15</v>
      </c>
      <c r="BS5" s="18" t="s">
        <v>6</v>
      </c>
    </row>
    <row r="6" spans="1:74" ht="36.950000000000003" customHeight="1" x14ac:dyDescent="0.3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273" t="s">
        <v>17</v>
      </c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3"/>
      <c r="AQ6" s="25"/>
      <c r="BE6" s="268"/>
      <c r="BS6" s="18" t="s">
        <v>18</v>
      </c>
    </row>
    <row r="7" spans="1:74" ht="14.45" customHeight="1" x14ac:dyDescent="0.3">
      <c r="B7" s="22"/>
      <c r="C7" s="23"/>
      <c r="D7" s="31" t="s">
        <v>19</v>
      </c>
      <c r="E7" s="23"/>
      <c r="F7" s="23"/>
      <c r="G7" s="23"/>
      <c r="H7" s="23"/>
      <c r="I7" s="23"/>
      <c r="J7" s="23"/>
      <c r="K7" s="29" t="s">
        <v>20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1" t="s">
        <v>21</v>
      </c>
      <c r="AL7" s="23"/>
      <c r="AM7" s="23"/>
      <c r="AN7" s="29" t="s">
        <v>22</v>
      </c>
      <c r="AO7" s="23"/>
      <c r="AP7" s="23"/>
      <c r="AQ7" s="25"/>
      <c r="BE7" s="268"/>
      <c r="BS7" s="18" t="s">
        <v>23</v>
      </c>
    </row>
    <row r="8" spans="1:74" ht="14.45" customHeight="1" x14ac:dyDescent="0.3">
      <c r="B8" s="22"/>
      <c r="C8" s="23"/>
      <c r="D8" s="31" t="s">
        <v>24</v>
      </c>
      <c r="E8" s="23"/>
      <c r="F8" s="23"/>
      <c r="G8" s="23"/>
      <c r="H8" s="23"/>
      <c r="I8" s="23"/>
      <c r="J8" s="23"/>
      <c r="K8" s="29" t="s">
        <v>25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1" t="s">
        <v>26</v>
      </c>
      <c r="AL8" s="23"/>
      <c r="AM8" s="23"/>
      <c r="AN8" s="32" t="s">
        <v>27</v>
      </c>
      <c r="AO8" s="23"/>
      <c r="AP8" s="23"/>
      <c r="AQ8" s="25"/>
      <c r="BE8" s="268"/>
      <c r="BS8" s="18" t="s">
        <v>28</v>
      </c>
    </row>
    <row r="9" spans="1:74" ht="29.25" customHeight="1" x14ac:dyDescent="0.3">
      <c r="B9" s="22"/>
      <c r="C9" s="23"/>
      <c r="D9" s="28" t="s">
        <v>29</v>
      </c>
      <c r="E9" s="23"/>
      <c r="F9" s="23"/>
      <c r="G9" s="23"/>
      <c r="H9" s="23"/>
      <c r="I9" s="23"/>
      <c r="J9" s="23"/>
      <c r="K9" s="33" t="s">
        <v>30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8" t="s">
        <v>31</v>
      </c>
      <c r="AL9" s="23"/>
      <c r="AM9" s="23"/>
      <c r="AN9" s="33" t="s">
        <v>32</v>
      </c>
      <c r="AO9" s="23"/>
      <c r="AP9" s="23"/>
      <c r="AQ9" s="25"/>
      <c r="BE9" s="268"/>
      <c r="BS9" s="18" t="s">
        <v>33</v>
      </c>
    </row>
    <row r="10" spans="1:74" ht="14.45" customHeight="1" x14ac:dyDescent="0.3">
      <c r="B10" s="22"/>
      <c r="C10" s="23"/>
      <c r="D10" s="31" t="s">
        <v>34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1" t="s">
        <v>35</v>
      </c>
      <c r="AL10" s="23"/>
      <c r="AM10" s="23"/>
      <c r="AN10" s="29" t="s">
        <v>36</v>
      </c>
      <c r="AO10" s="23"/>
      <c r="AP10" s="23"/>
      <c r="AQ10" s="25"/>
      <c r="BE10" s="268"/>
      <c r="BS10" s="18" t="s">
        <v>18</v>
      </c>
    </row>
    <row r="11" spans="1:74" ht="18.399999999999999" customHeight="1" x14ac:dyDescent="0.3">
      <c r="B11" s="22"/>
      <c r="C11" s="23"/>
      <c r="D11" s="23"/>
      <c r="E11" s="29" t="s">
        <v>37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1" t="s">
        <v>38</v>
      </c>
      <c r="AL11" s="23"/>
      <c r="AM11" s="23"/>
      <c r="AN11" s="29" t="s">
        <v>39</v>
      </c>
      <c r="AO11" s="23"/>
      <c r="AP11" s="23"/>
      <c r="AQ11" s="25"/>
      <c r="BE11" s="268"/>
      <c r="BS11" s="18" t="s">
        <v>18</v>
      </c>
    </row>
    <row r="12" spans="1:74" ht="6.95" customHeight="1" x14ac:dyDescent="0.3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5"/>
      <c r="BE12" s="268"/>
      <c r="BS12" s="18" t="s">
        <v>18</v>
      </c>
    </row>
    <row r="13" spans="1:74" ht="14.45" customHeight="1" x14ac:dyDescent="0.3">
      <c r="B13" s="22"/>
      <c r="C13" s="23"/>
      <c r="D13" s="31" t="s">
        <v>40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1" t="s">
        <v>35</v>
      </c>
      <c r="AL13" s="23"/>
      <c r="AM13" s="23"/>
      <c r="AN13" s="34" t="s">
        <v>41</v>
      </c>
      <c r="AO13" s="23"/>
      <c r="AP13" s="23"/>
      <c r="AQ13" s="25"/>
      <c r="BE13" s="268"/>
      <c r="BS13" s="18" t="s">
        <v>18</v>
      </c>
    </row>
    <row r="14" spans="1:74" x14ac:dyDescent="0.3">
      <c r="B14" s="22"/>
      <c r="C14" s="23"/>
      <c r="D14" s="23"/>
      <c r="E14" s="274" t="s">
        <v>41</v>
      </c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31" t="s">
        <v>38</v>
      </c>
      <c r="AL14" s="23"/>
      <c r="AM14" s="23"/>
      <c r="AN14" s="34" t="s">
        <v>41</v>
      </c>
      <c r="AO14" s="23"/>
      <c r="AP14" s="23"/>
      <c r="AQ14" s="25"/>
      <c r="BE14" s="268"/>
      <c r="BS14" s="18" t="s">
        <v>18</v>
      </c>
    </row>
    <row r="15" spans="1:74" ht="6.95" customHeight="1" x14ac:dyDescent="0.3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5"/>
      <c r="BE15" s="268"/>
      <c r="BS15" s="18" t="s">
        <v>4</v>
      </c>
    </row>
    <row r="16" spans="1:74" ht="14.45" customHeight="1" x14ac:dyDescent="0.3">
      <c r="B16" s="22"/>
      <c r="C16" s="23"/>
      <c r="D16" s="31" t="s">
        <v>42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1" t="s">
        <v>35</v>
      </c>
      <c r="AL16" s="23"/>
      <c r="AM16" s="23"/>
      <c r="AN16" s="29" t="s">
        <v>43</v>
      </c>
      <c r="AO16" s="23"/>
      <c r="AP16" s="23"/>
      <c r="AQ16" s="25"/>
      <c r="BE16" s="268"/>
      <c r="BS16" s="18" t="s">
        <v>4</v>
      </c>
    </row>
    <row r="17" spans="2:71" ht="18.399999999999999" customHeight="1" x14ac:dyDescent="0.3">
      <c r="B17" s="22"/>
      <c r="C17" s="23"/>
      <c r="D17" s="23"/>
      <c r="E17" s="29" t="s">
        <v>44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1" t="s">
        <v>38</v>
      </c>
      <c r="AL17" s="23"/>
      <c r="AM17" s="23"/>
      <c r="AN17" s="29" t="s">
        <v>45</v>
      </c>
      <c r="AO17" s="23"/>
      <c r="AP17" s="23"/>
      <c r="AQ17" s="25"/>
      <c r="BE17" s="268"/>
      <c r="BS17" s="18" t="s">
        <v>4</v>
      </c>
    </row>
    <row r="18" spans="2:71" ht="6.95" customHeight="1" x14ac:dyDescent="0.3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5"/>
      <c r="BE18" s="268"/>
      <c r="BS18" s="18" t="s">
        <v>6</v>
      </c>
    </row>
    <row r="19" spans="2:71" ht="14.45" customHeight="1" x14ac:dyDescent="0.3">
      <c r="B19" s="22"/>
      <c r="C19" s="23"/>
      <c r="D19" s="31" t="s">
        <v>46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5"/>
      <c r="BE19" s="268"/>
      <c r="BS19" s="18" t="s">
        <v>6</v>
      </c>
    </row>
    <row r="20" spans="2:71" ht="22.5" customHeight="1" x14ac:dyDescent="0.3">
      <c r="B20" s="22"/>
      <c r="C20" s="23"/>
      <c r="D20" s="23"/>
      <c r="E20" s="275" t="s">
        <v>39</v>
      </c>
      <c r="F20" s="272"/>
      <c r="G20" s="272"/>
      <c r="H20" s="272"/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3"/>
      <c r="AP20" s="23"/>
      <c r="AQ20" s="25"/>
      <c r="BE20" s="268"/>
      <c r="BS20" s="18" t="s">
        <v>4</v>
      </c>
    </row>
    <row r="21" spans="2:71" ht="6.95" customHeight="1" x14ac:dyDescent="0.3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5"/>
      <c r="BE21" s="268"/>
    </row>
    <row r="22" spans="2:71" ht="6.95" customHeight="1" x14ac:dyDescent="0.3">
      <c r="B22" s="22"/>
      <c r="C22" s="23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23"/>
      <c r="AQ22" s="25"/>
      <c r="BE22" s="268"/>
    </row>
    <row r="23" spans="2:71" s="1" customFormat="1" ht="25.9" customHeight="1" x14ac:dyDescent="0.3">
      <c r="B23" s="36"/>
      <c r="C23" s="37"/>
      <c r="D23" s="38" t="s">
        <v>47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276">
        <f>ROUND(AG51,2)</f>
        <v>0</v>
      </c>
      <c r="AL23" s="277"/>
      <c r="AM23" s="277"/>
      <c r="AN23" s="277"/>
      <c r="AO23" s="277"/>
      <c r="AP23" s="37"/>
      <c r="AQ23" s="40"/>
      <c r="BE23" s="269"/>
    </row>
    <row r="24" spans="2:71" s="1" customFormat="1" ht="6.95" customHeight="1" x14ac:dyDescent="0.3">
      <c r="B24" s="36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40"/>
      <c r="BE24" s="269"/>
    </row>
    <row r="25" spans="2:71" s="1" customFormat="1" ht="13.5" x14ac:dyDescent="0.3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278" t="s">
        <v>48</v>
      </c>
      <c r="M25" s="279"/>
      <c r="N25" s="279"/>
      <c r="O25" s="279"/>
      <c r="P25" s="37"/>
      <c r="Q25" s="37"/>
      <c r="R25" s="37"/>
      <c r="S25" s="37"/>
      <c r="T25" s="37"/>
      <c r="U25" s="37"/>
      <c r="V25" s="37"/>
      <c r="W25" s="278" t="s">
        <v>49</v>
      </c>
      <c r="X25" s="279"/>
      <c r="Y25" s="279"/>
      <c r="Z25" s="279"/>
      <c r="AA25" s="279"/>
      <c r="AB25" s="279"/>
      <c r="AC25" s="279"/>
      <c r="AD25" s="279"/>
      <c r="AE25" s="279"/>
      <c r="AF25" s="37"/>
      <c r="AG25" s="37"/>
      <c r="AH25" s="37"/>
      <c r="AI25" s="37"/>
      <c r="AJ25" s="37"/>
      <c r="AK25" s="278" t="s">
        <v>50</v>
      </c>
      <c r="AL25" s="279"/>
      <c r="AM25" s="279"/>
      <c r="AN25" s="279"/>
      <c r="AO25" s="279"/>
      <c r="AP25" s="37"/>
      <c r="AQ25" s="40"/>
      <c r="BE25" s="269"/>
    </row>
    <row r="26" spans="2:71" s="2" customFormat="1" ht="14.45" customHeight="1" x14ac:dyDescent="0.3">
      <c r="B26" s="42"/>
      <c r="C26" s="43"/>
      <c r="D26" s="44" t="s">
        <v>51</v>
      </c>
      <c r="E26" s="43"/>
      <c r="F26" s="44" t="s">
        <v>52</v>
      </c>
      <c r="G26" s="43"/>
      <c r="H26" s="43"/>
      <c r="I26" s="43"/>
      <c r="J26" s="43"/>
      <c r="K26" s="43"/>
      <c r="L26" s="280">
        <v>0.21</v>
      </c>
      <c r="M26" s="281"/>
      <c r="N26" s="281"/>
      <c r="O26" s="281"/>
      <c r="P26" s="43"/>
      <c r="Q26" s="43"/>
      <c r="R26" s="43"/>
      <c r="S26" s="43"/>
      <c r="T26" s="43"/>
      <c r="U26" s="43"/>
      <c r="V26" s="43"/>
      <c r="W26" s="282">
        <f>ROUND(AZ51,2)</f>
        <v>0</v>
      </c>
      <c r="X26" s="281"/>
      <c r="Y26" s="281"/>
      <c r="Z26" s="281"/>
      <c r="AA26" s="281"/>
      <c r="AB26" s="281"/>
      <c r="AC26" s="281"/>
      <c r="AD26" s="281"/>
      <c r="AE26" s="281"/>
      <c r="AF26" s="43"/>
      <c r="AG26" s="43"/>
      <c r="AH26" s="43"/>
      <c r="AI26" s="43"/>
      <c r="AJ26" s="43"/>
      <c r="AK26" s="282">
        <f>ROUND(AV51,2)</f>
        <v>0</v>
      </c>
      <c r="AL26" s="281"/>
      <c r="AM26" s="281"/>
      <c r="AN26" s="281"/>
      <c r="AO26" s="281"/>
      <c r="AP26" s="43"/>
      <c r="AQ26" s="45"/>
      <c r="BE26" s="270"/>
    </row>
    <row r="27" spans="2:71" s="2" customFormat="1" ht="14.45" customHeight="1" x14ac:dyDescent="0.3">
      <c r="B27" s="42"/>
      <c r="C27" s="43"/>
      <c r="D27" s="43"/>
      <c r="E27" s="43"/>
      <c r="F27" s="44" t="s">
        <v>53</v>
      </c>
      <c r="G27" s="43"/>
      <c r="H27" s="43"/>
      <c r="I27" s="43"/>
      <c r="J27" s="43"/>
      <c r="K27" s="43"/>
      <c r="L27" s="280">
        <v>0.15</v>
      </c>
      <c r="M27" s="281"/>
      <c r="N27" s="281"/>
      <c r="O27" s="281"/>
      <c r="P27" s="43"/>
      <c r="Q27" s="43"/>
      <c r="R27" s="43"/>
      <c r="S27" s="43"/>
      <c r="T27" s="43"/>
      <c r="U27" s="43"/>
      <c r="V27" s="43"/>
      <c r="W27" s="282">
        <f>ROUND(BA51,2)</f>
        <v>0</v>
      </c>
      <c r="X27" s="281"/>
      <c r="Y27" s="281"/>
      <c r="Z27" s="281"/>
      <c r="AA27" s="281"/>
      <c r="AB27" s="281"/>
      <c r="AC27" s="281"/>
      <c r="AD27" s="281"/>
      <c r="AE27" s="281"/>
      <c r="AF27" s="43"/>
      <c r="AG27" s="43"/>
      <c r="AH27" s="43"/>
      <c r="AI27" s="43"/>
      <c r="AJ27" s="43"/>
      <c r="AK27" s="282">
        <f>ROUND(AW51,2)</f>
        <v>0</v>
      </c>
      <c r="AL27" s="281"/>
      <c r="AM27" s="281"/>
      <c r="AN27" s="281"/>
      <c r="AO27" s="281"/>
      <c r="AP27" s="43"/>
      <c r="AQ27" s="45"/>
      <c r="BE27" s="270"/>
    </row>
    <row r="28" spans="2:71" s="2" customFormat="1" ht="14.45" hidden="1" customHeight="1" x14ac:dyDescent="0.3">
      <c r="B28" s="42"/>
      <c r="C28" s="43"/>
      <c r="D28" s="43"/>
      <c r="E28" s="43"/>
      <c r="F28" s="44" t="s">
        <v>54</v>
      </c>
      <c r="G28" s="43"/>
      <c r="H28" s="43"/>
      <c r="I28" s="43"/>
      <c r="J28" s="43"/>
      <c r="K28" s="43"/>
      <c r="L28" s="280">
        <v>0.21</v>
      </c>
      <c r="M28" s="281"/>
      <c r="N28" s="281"/>
      <c r="O28" s="281"/>
      <c r="P28" s="43"/>
      <c r="Q28" s="43"/>
      <c r="R28" s="43"/>
      <c r="S28" s="43"/>
      <c r="T28" s="43"/>
      <c r="U28" s="43"/>
      <c r="V28" s="43"/>
      <c r="W28" s="282">
        <f>ROUND(BB51,2)</f>
        <v>0</v>
      </c>
      <c r="X28" s="281"/>
      <c r="Y28" s="281"/>
      <c r="Z28" s="281"/>
      <c r="AA28" s="281"/>
      <c r="AB28" s="281"/>
      <c r="AC28" s="281"/>
      <c r="AD28" s="281"/>
      <c r="AE28" s="281"/>
      <c r="AF28" s="43"/>
      <c r="AG28" s="43"/>
      <c r="AH28" s="43"/>
      <c r="AI28" s="43"/>
      <c r="AJ28" s="43"/>
      <c r="AK28" s="282">
        <v>0</v>
      </c>
      <c r="AL28" s="281"/>
      <c r="AM28" s="281"/>
      <c r="AN28" s="281"/>
      <c r="AO28" s="281"/>
      <c r="AP28" s="43"/>
      <c r="AQ28" s="45"/>
      <c r="BE28" s="270"/>
    </row>
    <row r="29" spans="2:71" s="2" customFormat="1" ht="14.45" hidden="1" customHeight="1" x14ac:dyDescent="0.3">
      <c r="B29" s="42"/>
      <c r="C29" s="43"/>
      <c r="D29" s="43"/>
      <c r="E29" s="43"/>
      <c r="F29" s="44" t="s">
        <v>55</v>
      </c>
      <c r="G29" s="43"/>
      <c r="H29" s="43"/>
      <c r="I29" s="43"/>
      <c r="J29" s="43"/>
      <c r="K29" s="43"/>
      <c r="L29" s="280">
        <v>0.15</v>
      </c>
      <c r="M29" s="281"/>
      <c r="N29" s="281"/>
      <c r="O29" s="281"/>
      <c r="P29" s="43"/>
      <c r="Q29" s="43"/>
      <c r="R29" s="43"/>
      <c r="S29" s="43"/>
      <c r="T29" s="43"/>
      <c r="U29" s="43"/>
      <c r="V29" s="43"/>
      <c r="W29" s="282">
        <f>ROUND(BC51,2)</f>
        <v>0</v>
      </c>
      <c r="X29" s="281"/>
      <c r="Y29" s="281"/>
      <c r="Z29" s="281"/>
      <c r="AA29" s="281"/>
      <c r="AB29" s="281"/>
      <c r="AC29" s="281"/>
      <c r="AD29" s="281"/>
      <c r="AE29" s="281"/>
      <c r="AF29" s="43"/>
      <c r="AG29" s="43"/>
      <c r="AH29" s="43"/>
      <c r="AI29" s="43"/>
      <c r="AJ29" s="43"/>
      <c r="AK29" s="282">
        <v>0</v>
      </c>
      <c r="AL29" s="281"/>
      <c r="AM29" s="281"/>
      <c r="AN29" s="281"/>
      <c r="AO29" s="281"/>
      <c r="AP29" s="43"/>
      <c r="AQ29" s="45"/>
      <c r="BE29" s="270"/>
    </row>
    <row r="30" spans="2:71" s="2" customFormat="1" ht="14.45" hidden="1" customHeight="1" x14ac:dyDescent="0.3">
      <c r="B30" s="42"/>
      <c r="C30" s="43"/>
      <c r="D30" s="43"/>
      <c r="E30" s="43"/>
      <c r="F30" s="44" t="s">
        <v>56</v>
      </c>
      <c r="G30" s="43"/>
      <c r="H30" s="43"/>
      <c r="I30" s="43"/>
      <c r="J30" s="43"/>
      <c r="K30" s="43"/>
      <c r="L30" s="280">
        <v>0</v>
      </c>
      <c r="M30" s="281"/>
      <c r="N30" s="281"/>
      <c r="O30" s="281"/>
      <c r="P30" s="43"/>
      <c r="Q30" s="43"/>
      <c r="R30" s="43"/>
      <c r="S30" s="43"/>
      <c r="T30" s="43"/>
      <c r="U30" s="43"/>
      <c r="V30" s="43"/>
      <c r="W30" s="282">
        <f>ROUND(BD51,2)</f>
        <v>0</v>
      </c>
      <c r="X30" s="281"/>
      <c r="Y30" s="281"/>
      <c r="Z30" s="281"/>
      <c r="AA30" s="281"/>
      <c r="AB30" s="281"/>
      <c r="AC30" s="281"/>
      <c r="AD30" s="281"/>
      <c r="AE30" s="281"/>
      <c r="AF30" s="43"/>
      <c r="AG30" s="43"/>
      <c r="AH30" s="43"/>
      <c r="AI30" s="43"/>
      <c r="AJ30" s="43"/>
      <c r="AK30" s="282">
        <v>0</v>
      </c>
      <c r="AL30" s="281"/>
      <c r="AM30" s="281"/>
      <c r="AN30" s="281"/>
      <c r="AO30" s="281"/>
      <c r="AP30" s="43"/>
      <c r="AQ30" s="45"/>
      <c r="BE30" s="270"/>
    </row>
    <row r="31" spans="2:71" s="1" customFormat="1" ht="6.95" customHeight="1" x14ac:dyDescent="0.3">
      <c r="B31" s="36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40"/>
      <c r="BE31" s="269"/>
    </row>
    <row r="32" spans="2:71" s="1" customFormat="1" ht="25.9" customHeight="1" x14ac:dyDescent="0.3">
      <c r="B32" s="36"/>
      <c r="C32" s="46"/>
      <c r="D32" s="47" t="s">
        <v>57</v>
      </c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9" t="s">
        <v>58</v>
      </c>
      <c r="U32" s="48"/>
      <c r="V32" s="48"/>
      <c r="W32" s="48"/>
      <c r="X32" s="283" t="s">
        <v>59</v>
      </c>
      <c r="Y32" s="284"/>
      <c r="Z32" s="284"/>
      <c r="AA32" s="284"/>
      <c r="AB32" s="284"/>
      <c r="AC32" s="48"/>
      <c r="AD32" s="48"/>
      <c r="AE32" s="48"/>
      <c r="AF32" s="48"/>
      <c r="AG32" s="48"/>
      <c r="AH32" s="48"/>
      <c r="AI32" s="48"/>
      <c r="AJ32" s="48"/>
      <c r="AK32" s="285">
        <f>SUM(AK23:AK30)</f>
        <v>0</v>
      </c>
      <c r="AL32" s="284"/>
      <c r="AM32" s="284"/>
      <c r="AN32" s="284"/>
      <c r="AO32" s="286"/>
      <c r="AP32" s="46"/>
      <c r="AQ32" s="50"/>
      <c r="BE32" s="269"/>
    </row>
    <row r="33" spans="2:56" s="1" customFormat="1" ht="6.95" customHeight="1" x14ac:dyDescent="0.3">
      <c r="B33" s="36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40"/>
    </row>
    <row r="34" spans="2:56" s="1" customFormat="1" ht="6.95" customHeight="1" x14ac:dyDescent="0.3">
      <c r="B34" s="51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3"/>
    </row>
    <row r="38" spans="2:56" s="1" customFormat="1" ht="6.95" customHeight="1" x14ac:dyDescent="0.3">
      <c r="B38" s="54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6"/>
    </row>
    <row r="39" spans="2:56" s="1" customFormat="1" ht="36.950000000000003" customHeight="1" x14ac:dyDescent="0.3">
      <c r="B39" s="36"/>
      <c r="C39" s="57" t="s">
        <v>60</v>
      </c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6"/>
    </row>
    <row r="40" spans="2:56" s="1" customFormat="1" ht="6.95" customHeight="1" x14ac:dyDescent="0.3">
      <c r="B40" s="36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6"/>
    </row>
    <row r="41" spans="2:56" s="3" customFormat="1" ht="14.45" customHeight="1" x14ac:dyDescent="0.3">
      <c r="B41" s="59"/>
      <c r="C41" s="60" t="s">
        <v>13</v>
      </c>
      <c r="D41" s="61"/>
      <c r="E41" s="61"/>
      <c r="F41" s="61"/>
      <c r="G41" s="61"/>
      <c r="H41" s="61"/>
      <c r="I41" s="61"/>
      <c r="J41" s="61"/>
      <c r="K41" s="61"/>
      <c r="L41" s="61" t="str">
        <f>K5</f>
        <v>POSP202-2016</v>
      </c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2"/>
    </row>
    <row r="42" spans="2:56" s="4" customFormat="1" ht="36.950000000000003" customHeight="1" x14ac:dyDescent="0.3">
      <c r="B42" s="63"/>
      <c r="C42" s="64" t="s">
        <v>16</v>
      </c>
      <c r="D42" s="65"/>
      <c r="E42" s="65"/>
      <c r="F42" s="65"/>
      <c r="G42" s="65"/>
      <c r="H42" s="65"/>
      <c r="I42" s="65"/>
      <c r="J42" s="65"/>
      <c r="K42" s="65"/>
      <c r="L42" s="287" t="str">
        <f>K6</f>
        <v>Tovéř-Dolany oprava chodníku</v>
      </c>
      <c r="M42" s="288"/>
      <c r="N42" s="288"/>
      <c r="O42" s="288"/>
      <c r="P42" s="288"/>
      <c r="Q42" s="288"/>
      <c r="R42" s="288"/>
      <c r="S42" s="288"/>
      <c r="T42" s="288"/>
      <c r="U42" s="288"/>
      <c r="V42" s="288"/>
      <c r="W42" s="288"/>
      <c r="X42" s="288"/>
      <c r="Y42" s="288"/>
      <c r="Z42" s="288"/>
      <c r="AA42" s="288"/>
      <c r="AB42" s="288"/>
      <c r="AC42" s="288"/>
      <c r="AD42" s="288"/>
      <c r="AE42" s="288"/>
      <c r="AF42" s="288"/>
      <c r="AG42" s="288"/>
      <c r="AH42" s="288"/>
      <c r="AI42" s="288"/>
      <c r="AJ42" s="288"/>
      <c r="AK42" s="288"/>
      <c r="AL42" s="288"/>
      <c r="AM42" s="288"/>
      <c r="AN42" s="288"/>
      <c r="AO42" s="288"/>
      <c r="AP42" s="65"/>
      <c r="AQ42" s="65"/>
      <c r="AR42" s="66"/>
    </row>
    <row r="43" spans="2:56" s="1" customFormat="1" ht="6.95" customHeight="1" x14ac:dyDescent="0.3">
      <c r="B43" s="36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6"/>
    </row>
    <row r="44" spans="2:56" s="1" customFormat="1" x14ac:dyDescent="0.3">
      <c r="B44" s="36"/>
      <c r="C44" s="60" t="s">
        <v>24</v>
      </c>
      <c r="D44" s="58"/>
      <c r="E44" s="58"/>
      <c r="F44" s="58"/>
      <c r="G44" s="58"/>
      <c r="H44" s="58"/>
      <c r="I44" s="58"/>
      <c r="J44" s="58"/>
      <c r="K44" s="58"/>
      <c r="L44" s="67" t="str">
        <f>IF(K8="","",K8)</f>
        <v>Tovéř</v>
      </c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60" t="s">
        <v>26</v>
      </c>
      <c r="AJ44" s="58"/>
      <c r="AK44" s="58"/>
      <c r="AL44" s="58"/>
      <c r="AM44" s="289" t="str">
        <f>IF(AN8= "","",AN8)</f>
        <v>16.1.2016</v>
      </c>
      <c r="AN44" s="290"/>
      <c r="AO44" s="58"/>
      <c r="AP44" s="58"/>
      <c r="AQ44" s="58"/>
      <c r="AR44" s="56"/>
    </row>
    <row r="45" spans="2:56" s="1" customFormat="1" ht="6.95" customHeight="1" x14ac:dyDescent="0.3">
      <c r="B45" s="36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6"/>
    </row>
    <row r="46" spans="2:56" s="1" customFormat="1" x14ac:dyDescent="0.3">
      <c r="B46" s="36"/>
      <c r="C46" s="60" t="s">
        <v>34</v>
      </c>
      <c r="D46" s="58"/>
      <c r="E46" s="58"/>
      <c r="F46" s="58"/>
      <c r="G46" s="58"/>
      <c r="H46" s="58"/>
      <c r="I46" s="58"/>
      <c r="J46" s="58"/>
      <c r="K46" s="58"/>
      <c r="L46" s="61" t="str">
        <f>IF(E11= "","",E11)</f>
        <v>Obec Tovéř</v>
      </c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60" t="s">
        <v>42</v>
      </c>
      <c r="AJ46" s="58"/>
      <c r="AK46" s="58"/>
      <c r="AL46" s="58"/>
      <c r="AM46" s="291" t="str">
        <f>IF(E17="","",E17)</f>
        <v>ing. Petr Doležel</v>
      </c>
      <c r="AN46" s="290"/>
      <c r="AO46" s="290"/>
      <c r="AP46" s="290"/>
      <c r="AQ46" s="58"/>
      <c r="AR46" s="56"/>
      <c r="AS46" s="292" t="s">
        <v>61</v>
      </c>
      <c r="AT46" s="293"/>
      <c r="AU46" s="69"/>
      <c r="AV46" s="69"/>
      <c r="AW46" s="69"/>
      <c r="AX46" s="69"/>
      <c r="AY46" s="69"/>
      <c r="AZ46" s="69"/>
      <c r="BA46" s="69"/>
      <c r="BB46" s="69"/>
      <c r="BC46" s="69"/>
      <c r="BD46" s="70"/>
    </row>
    <row r="47" spans="2:56" s="1" customFormat="1" x14ac:dyDescent="0.3">
      <c r="B47" s="36"/>
      <c r="C47" s="60" t="s">
        <v>40</v>
      </c>
      <c r="D47" s="58"/>
      <c r="E47" s="58"/>
      <c r="F47" s="58"/>
      <c r="G47" s="58"/>
      <c r="H47" s="58"/>
      <c r="I47" s="58"/>
      <c r="J47" s="58"/>
      <c r="K47" s="58"/>
      <c r="L47" s="61" t="str">
        <f>IF(E14= "Vyplň údaj","",E14)</f>
        <v/>
      </c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6"/>
      <c r="AS47" s="294"/>
      <c r="AT47" s="295"/>
      <c r="AU47" s="71"/>
      <c r="AV47" s="71"/>
      <c r="AW47" s="71"/>
      <c r="AX47" s="71"/>
      <c r="AY47" s="71"/>
      <c r="AZ47" s="71"/>
      <c r="BA47" s="71"/>
      <c r="BB47" s="71"/>
      <c r="BC47" s="71"/>
      <c r="BD47" s="72"/>
    </row>
    <row r="48" spans="2:56" s="1" customFormat="1" ht="10.9" customHeight="1" x14ac:dyDescent="0.3">
      <c r="B48" s="36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6"/>
      <c r="AS48" s="296"/>
      <c r="AT48" s="279"/>
      <c r="AU48" s="37"/>
      <c r="AV48" s="37"/>
      <c r="AW48" s="37"/>
      <c r="AX48" s="37"/>
      <c r="AY48" s="37"/>
      <c r="AZ48" s="37"/>
      <c r="BA48" s="37"/>
      <c r="BB48" s="37"/>
      <c r="BC48" s="37"/>
      <c r="BD48" s="74"/>
    </row>
    <row r="49" spans="1:91" s="1" customFormat="1" ht="29.25" customHeight="1" x14ac:dyDescent="0.3">
      <c r="B49" s="36"/>
      <c r="C49" s="297" t="s">
        <v>62</v>
      </c>
      <c r="D49" s="298"/>
      <c r="E49" s="298"/>
      <c r="F49" s="298"/>
      <c r="G49" s="298"/>
      <c r="H49" s="75"/>
      <c r="I49" s="299" t="s">
        <v>63</v>
      </c>
      <c r="J49" s="298"/>
      <c r="K49" s="298"/>
      <c r="L49" s="298"/>
      <c r="M49" s="298"/>
      <c r="N49" s="298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8"/>
      <c r="Z49" s="298"/>
      <c r="AA49" s="298"/>
      <c r="AB49" s="298"/>
      <c r="AC49" s="298"/>
      <c r="AD49" s="298"/>
      <c r="AE49" s="298"/>
      <c r="AF49" s="298"/>
      <c r="AG49" s="300" t="s">
        <v>64</v>
      </c>
      <c r="AH49" s="298"/>
      <c r="AI49" s="298"/>
      <c r="AJ49" s="298"/>
      <c r="AK49" s="298"/>
      <c r="AL49" s="298"/>
      <c r="AM49" s="298"/>
      <c r="AN49" s="299" t="s">
        <v>65</v>
      </c>
      <c r="AO49" s="298"/>
      <c r="AP49" s="298"/>
      <c r="AQ49" s="76" t="s">
        <v>66</v>
      </c>
      <c r="AR49" s="56"/>
      <c r="AS49" s="77" t="s">
        <v>67</v>
      </c>
      <c r="AT49" s="78" t="s">
        <v>68</v>
      </c>
      <c r="AU49" s="78" t="s">
        <v>69</v>
      </c>
      <c r="AV49" s="78" t="s">
        <v>70</v>
      </c>
      <c r="AW49" s="78" t="s">
        <v>71</v>
      </c>
      <c r="AX49" s="78" t="s">
        <v>72</v>
      </c>
      <c r="AY49" s="78" t="s">
        <v>73</v>
      </c>
      <c r="AZ49" s="78" t="s">
        <v>74</v>
      </c>
      <c r="BA49" s="78" t="s">
        <v>75</v>
      </c>
      <c r="BB49" s="78" t="s">
        <v>76</v>
      </c>
      <c r="BC49" s="78" t="s">
        <v>77</v>
      </c>
      <c r="BD49" s="79" t="s">
        <v>78</v>
      </c>
    </row>
    <row r="50" spans="1:91" s="1" customFormat="1" ht="10.9" customHeight="1" x14ac:dyDescent="0.3">
      <c r="B50" s="36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6"/>
      <c r="AS50" s="80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2"/>
    </row>
    <row r="51" spans="1:91" s="4" customFormat="1" ht="32.450000000000003" customHeight="1" x14ac:dyDescent="0.3">
      <c r="B51" s="63"/>
      <c r="C51" s="83" t="s">
        <v>79</v>
      </c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308">
        <f>ROUND(AG52+AG54,2)</f>
        <v>0</v>
      </c>
      <c r="AH51" s="308"/>
      <c r="AI51" s="308"/>
      <c r="AJ51" s="308"/>
      <c r="AK51" s="308"/>
      <c r="AL51" s="308"/>
      <c r="AM51" s="308"/>
      <c r="AN51" s="309">
        <f>SUM(AG51,AT51)</f>
        <v>0</v>
      </c>
      <c r="AO51" s="309"/>
      <c r="AP51" s="309"/>
      <c r="AQ51" s="85" t="s">
        <v>39</v>
      </c>
      <c r="AR51" s="66"/>
      <c r="AS51" s="86">
        <f>ROUND(AS52+AS54,2)</f>
        <v>0</v>
      </c>
      <c r="AT51" s="87">
        <f>ROUND(SUM(AV51:AW51),2)</f>
        <v>0</v>
      </c>
      <c r="AU51" s="88">
        <f>ROUND(AU52+AU54,5)</f>
        <v>0</v>
      </c>
      <c r="AV51" s="87">
        <f>ROUND(AZ51*L26,2)</f>
        <v>0</v>
      </c>
      <c r="AW51" s="87">
        <f>ROUND(BA51*L27,2)</f>
        <v>0</v>
      </c>
      <c r="AX51" s="87">
        <f>ROUND(BB51*L26,2)</f>
        <v>0</v>
      </c>
      <c r="AY51" s="87">
        <f>ROUND(BC51*L27,2)</f>
        <v>0</v>
      </c>
      <c r="AZ51" s="87">
        <f>ROUND(AZ52+AZ54,2)</f>
        <v>0</v>
      </c>
      <c r="BA51" s="87">
        <f>ROUND(BA52+BA54,2)</f>
        <v>0</v>
      </c>
      <c r="BB51" s="87">
        <f>ROUND(BB52+BB54,2)</f>
        <v>0</v>
      </c>
      <c r="BC51" s="87">
        <f>ROUND(BC52+BC54,2)</f>
        <v>0</v>
      </c>
      <c r="BD51" s="89">
        <f>ROUND(BD52+BD54,2)</f>
        <v>0</v>
      </c>
      <c r="BS51" s="90" t="s">
        <v>80</v>
      </c>
      <c r="BT51" s="90" t="s">
        <v>81</v>
      </c>
      <c r="BU51" s="91" t="s">
        <v>82</v>
      </c>
      <c r="BV51" s="90" t="s">
        <v>83</v>
      </c>
      <c r="BW51" s="90" t="s">
        <v>5</v>
      </c>
      <c r="BX51" s="90" t="s">
        <v>84</v>
      </c>
      <c r="CL51" s="90" t="s">
        <v>20</v>
      </c>
    </row>
    <row r="52" spans="1:91" s="5" customFormat="1" ht="22.5" customHeight="1" x14ac:dyDescent="0.3">
      <c r="B52" s="92"/>
      <c r="C52" s="93"/>
      <c r="D52" s="304" t="s">
        <v>23</v>
      </c>
      <c r="E52" s="302"/>
      <c r="F52" s="302"/>
      <c r="G52" s="302"/>
      <c r="H52" s="302"/>
      <c r="I52" s="94"/>
      <c r="J52" s="304" t="s">
        <v>85</v>
      </c>
      <c r="K52" s="302"/>
      <c r="L52" s="302"/>
      <c r="M52" s="302"/>
      <c r="N52" s="302"/>
      <c r="O52" s="302"/>
      <c r="P52" s="302"/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302"/>
      <c r="AD52" s="302"/>
      <c r="AE52" s="302"/>
      <c r="AF52" s="302"/>
      <c r="AG52" s="303">
        <f>ROUND(AG53,2)</f>
        <v>0</v>
      </c>
      <c r="AH52" s="302"/>
      <c r="AI52" s="302"/>
      <c r="AJ52" s="302"/>
      <c r="AK52" s="302"/>
      <c r="AL52" s="302"/>
      <c r="AM52" s="302"/>
      <c r="AN52" s="301">
        <f>SUM(AG52,AT52)</f>
        <v>0</v>
      </c>
      <c r="AO52" s="302"/>
      <c r="AP52" s="302"/>
      <c r="AQ52" s="95" t="s">
        <v>86</v>
      </c>
      <c r="AR52" s="96"/>
      <c r="AS52" s="97">
        <f>ROUND(AS53,2)</f>
        <v>0</v>
      </c>
      <c r="AT52" s="98">
        <f>ROUND(SUM(AV52:AW52),2)</f>
        <v>0</v>
      </c>
      <c r="AU52" s="99">
        <f>ROUND(AU53,5)</f>
        <v>0</v>
      </c>
      <c r="AV52" s="98">
        <f>ROUND(AZ52*L26,2)</f>
        <v>0</v>
      </c>
      <c r="AW52" s="98">
        <f>ROUND(BA52*L27,2)</f>
        <v>0</v>
      </c>
      <c r="AX52" s="98">
        <f>ROUND(BB52*L26,2)</f>
        <v>0</v>
      </c>
      <c r="AY52" s="98">
        <f>ROUND(BC52*L27,2)</f>
        <v>0</v>
      </c>
      <c r="AZ52" s="98">
        <f>ROUND(AZ53,2)</f>
        <v>0</v>
      </c>
      <c r="BA52" s="98">
        <f>ROUND(BA53,2)</f>
        <v>0</v>
      </c>
      <c r="BB52" s="98">
        <f>ROUND(BB53,2)</f>
        <v>0</v>
      </c>
      <c r="BC52" s="98">
        <f>ROUND(BC53,2)</f>
        <v>0</v>
      </c>
      <c r="BD52" s="100">
        <f>ROUND(BD53,2)</f>
        <v>0</v>
      </c>
      <c r="BS52" s="101" t="s">
        <v>80</v>
      </c>
      <c r="BT52" s="101" t="s">
        <v>23</v>
      </c>
      <c r="BU52" s="101" t="s">
        <v>82</v>
      </c>
      <c r="BV52" s="101" t="s">
        <v>83</v>
      </c>
      <c r="BW52" s="101" t="s">
        <v>87</v>
      </c>
      <c r="BX52" s="101" t="s">
        <v>5</v>
      </c>
      <c r="CL52" s="101" t="s">
        <v>20</v>
      </c>
      <c r="CM52" s="101" t="s">
        <v>88</v>
      </c>
    </row>
    <row r="53" spans="1:91" s="6" customFormat="1" ht="22.5" customHeight="1" x14ac:dyDescent="0.3">
      <c r="A53" s="315" t="s">
        <v>348</v>
      </c>
      <c r="B53" s="102"/>
      <c r="C53" s="103"/>
      <c r="D53" s="103"/>
      <c r="E53" s="307" t="s">
        <v>89</v>
      </c>
      <c r="F53" s="306"/>
      <c r="G53" s="306"/>
      <c r="H53" s="306"/>
      <c r="I53" s="306"/>
      <c r="J53" s="103"/>
      <c r="K53" s="307" t="s">
        <v>90</v>
      </c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5">
        <f>'1-1 - Oprava chodníku-sou...'!J29</f>
        <v>0</v>
      </c>
      <c r="AH53" s="306"/>
      <c r="AI53" s="306"/>
      <c r="AJ53" s="306"/>
      <c r="AK53" s="306"/>
      <c r="AL53" s="306"/>
      <c r="AM53" s="306"/>
      <c r="AN53" s="305">
        <f>SUM(AG53,AT53)</f>
        <v>0</v>
      </c>
      <c r="AO53" s="306"/>
      <c r="AP53" s="306"/>
      <c r="AQ53" s="104" t="s">
        <v>91</v>
      </c>
      <c r="AR53" s="105"/>
      <c r="AS53" s="106">
        <v>0</v>
      </c>
      <c r="AT53" s="107">
        <f>ROUND(SUM(AV53:AW53),2)</f>
        <v>0</v>
      </c>
      <c r="AU53" s="108">
        <f>'1-1 - Oprava chodníku-sou...'!P86</f>
        <v>0</v>
      </c>
      <c r="AV53" s="107">
        <f>'1-1 - Oprava chodníku-sou...'!J32</f>
        <v>0</v>
      </c>
      <c r="AW53" s="107">
        <f>'1-1 - Oprava chodníku-sou...'!J33</f>
        <v>0</v>
      </c>
      <c r="AX53" s="107">
        <f>'1-1 - Oprava chodníku-sou...'!J34</f>
        <v>0</v>
      </c>
      <c r="AY53" s="107">
        <f>'1-1 - Oprava chodníku-sou...'!J35</f>
        <v>0</v>
      </c>
      <c r="AZ53" s="107">
        <f>'1-1 - Oprava chodníku-sou...'!F32</f>
        <v>0</v>
      </c>
      <c r="BA53" s="107">
        <f>'1-1 - Oprava chodníku-sou...'!F33</f>
        <v>0</v>
      </c>
      <c r="BB53" s="107">
        <f>'1-1 - Oprava chodníku-sou...'!F34</f>
        <v>0</v>
      </c>
      <c r="BC53" s="107">
        <f>'1-1 - Oprava chodníku-sou...'!F35</f>
        <v>0</v>
      </c>
      <c r="BD53" s="109">
        <f>'1-1 - Oprava chodníku-sou...'!F36</f>
        <v>0</v>
      </c>
      <c r="BT53" s="110" t="s">
        <v>88</v>
      </c>
      <c r="BV53" s="110" t="s">
        <v>83</v>
      </c>
      <c r="BW53" s="110" t="s">
        <v>92</v>
      </c>
      <c r="BX53" s="110" t="s">
        <v>87</v>
      </c>
      <c r="CL53" s="110" t="s">
        <v>20</v>
      </c>
    </row>
    <row r="54" spans="1:91" s="5" customFormat="1" ht="22.5" customHeight="1" x14ac:dyDescent="0.3">
      <c r="B54" s="92"/>
      <c r="C54" s="93"/>
      <c r="D54" s="304" t="s">
        <v>88</v>
      </c>
      <c r="E54" s="302"/>
      <c r="F54" s="302"/>
      <c r="G54" s="302"/>
      <c r="H54" s="302"/>
      <c r="I54" s="94"/>
      <c r="J54" s="304" t="s">
        <v>93</v>
      </c>
      <c r="K54" s="302"/>
      <c r="L54" s="302"/>
      <c r="M54" s="302"/>
      <c r="N54" s="302"/>
      <c r="O54" s="302"/>
      <c r="P54" s="302"/>
      <c r="Q54" s="302"/>
      <c r="R54" s="302"/>
      <c r="S54" s="302"/>
      <c r="T54" s="302"/>
      <c r="U54" s="302"/>
      <c r="V54" s="302"/>
      <c r="W54" s="302"/>
      <c r="X54" s="302"/>
      <c r="Y54" s="302"/>
      <c r="Z54" s="302"/>
      <c r="AA54" s="302"/>
      <c r="AB54" s="302"/>
      <c r="AC54" s="302"/>
      <c r="AD54" s="302"/>
      <c r="AE54" s="302"/>
      <c r="AF54" s="302"/>
      <c r="AG54" s="303">
        <f>ROUND(AG55,2)</f>
        <v>0</v>
      </c>
      <c r="AH54" s="302"/>
      <c r="AI54" s="302"/>
      <c r="AJ54" s="302"/>
      <c r="AK54" s="302"/>
      <c r="AL54" s="302"/>
      <c r="AM54" s="302"/>
      <c r="AN54" s="301">
        <f>SUM(AG54,AT54)</f>
        <v>0</v>
      </c>
      <c r="AO54" s="302"/>
      <c r="AP54" s="302"/>
      <c r="AQ54" s="95" t="s">
        <v>86</v>
      </c>
      <c r="AR54" s="96"/>
      <c r="AS54" s="97">
        <f>ROUND(AS55,2)</f>
        <v>0</v>
      </c>
      <c r="AT54" s="98">
        <f>ROUND(SUM(AV54:AW54),2)</f>
        <v>0</v>
      </c>
      <c r="AU54" s="99">
        <f>ROUND(AU55,5)</f>
        <v>0</v>
      </c>
      <c r="AV54" s="98">
        <f>ROUND(AZ54*L26,2)</f>
        <v>0</v>
      </c>
      <c r="AW54" s="98">
        <f>ROUND(BA54*L27,2)</f>
        <v>0</v>
      </c>
      <c r="AX54" s="98">
        <f>ROUND(BB54*L26,2)</f>
        <v>0</v>
      </c>
      <c r="AY54" s="98">
        <f>ROUND(BC54*L27,2)</f>
        <v>0</v>
      </c>
      <c r="AZ54" s="98">
        <f>ROUND(AZ55,2)</f>
        <v>0</v>
      </c>
      <c r="BA54" s="98">
        <f>ROUND(BA55,2)</f>
        <v>0</v>
      </c>
      <c r="BB54" s="98">
        <f>ROUND(BB55,2)</f>
        <v>0</v>
      </c>
      <c r="BC54" s="98">
        <f>ROUND(BC55,2)</f>
        <v>0</v>
      </c>
      <c r="BD54" s="100">
        <f>ROUND(BD55,2)</f>
        <v>0</v>
      </c>
      <c r="BS54" s="101" t="s">
        <v>80</v>
      </c>
      <c r="BT54" s="101" t="s">
        <v>23</v>
      </c>
      <c r="BU54" s="101" t="s">
        <v>82</v>
      </c>
      <c r="BV54" s="101" t="s">
        <v>83</v>
      </c>
      <c r="BW54" s="101" t="s">
        <v>94</v>
      </c>
      <c r="BX54" s="101" t="s">
        <v>5</v>
      </c>
      <c r="CL54" s="101" t="s">
        <v>95</v>
      </c>
      <c r="CM54" s="101" t="s">
        <v>88</v>
      </c>
    </row>
    <row r="55" spans="1:91" s="6" customFormat="1" ht="34.5" customHeight="1" x14ac:dyDescent="0.3">
      <c r="A55" s="315" t="s">
        <v>348</v>
      </c>
      <c r="B55" s="102"/>
      <c r="C55" s="103"/>
      <c r="D55" s="103"/>
      <c r="E55" s="307" t="s">
        <v>96</v>
      </c>
      <c r="F55" s="306"/>
      <c r="G55" s="306"/>
      <c r="H55" s="306"/>
      <c r="I55" s="306"/>
      <c r="J55" s="103"/>
      <c r="K55" s="307" t="s">
        <v>97</v>
      </c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5">
        <f>'2-1 - VON - VEDLEJŠÍ A OS...'!J29</f>
        <v>0</v>
      </c>
      <c r="AH55" s="306"/>
      <c r="AI55" s="306"/>
      <c r="AJ55" s="306"/>
      <c r="AK55" s="306"/>
      <c r="AL55" s="306"/>
      <c r="AM55" s="306"/>
      <c r="AN55" s="305">
        <f>SUM(AG55,AT55)</f>
        <v>0</v>
      </c>
      <c r="AO55" s="306"/>
      <c r="AP55" s="306"/>
      <c r="AQ55" s="104" t="s">
        <v>91</v>
      </c>
      <c r="AR55" s="105"/>
      <c r="AS55" s="111">
        <v>0</v>
      </c>
      <c r="AT55" s="112">
        <f>ROUND(SUM(AV55:AW55),2)</f>
        <v>0</v>
      </c>
      <c r="AU55" s="113">
        <f>'2-1 - VON - VEDLEJŠÍ A OS...'!P86</f>
        <v>0</v>
      </c>
      <c r="AV55" s="112">
        <f>'2-1 - VON - VEDLEJŠÍ A OS...'!J32</f>
        <v>0</v>
      </c>
      <c r="AW55" s="112">
        <f>'2-1 - VON - VEDLEJŠÍ A OS...'!J33</f>
        <v>0</v>
      </c>
      <c r="AX55" s="112">
        <f>'2-1 - VON - VEDLEJŠÍ A OS...'!J34</f>
        <v>0</v>
      </c>
      <c r="AY55" s="112">
        <f>'2-1 - VON - VEDLEJŠÍ A OS...'!J35</f>
        <v>0</v>
      </c>
      <c r="AZ55" s="112">
        <f>'2-1 - VON - VEDLEJŠÍ A OS...'!F32</f>
        <v>0</v>
      </c>
      <c r="BA55" s="112">
        <f>'2-1 - VON - VEDLEJŠÍ A OS...'!F33</f>
        <v>0</v>
      </c>
      <c r="BB55" s="112">
        <f>'2-1 - VON - VEDLEJŠÍ A OS...'!F34</f>
        <v>0</v>
      </c>
      <c r="BC55" s="112">
        <f>'2-1 - VON - VEDLEJŠÍ A OS...'!F35</f>
        <v>0</v>
      </c>
      <c r="BD55" s="114">
        <f>'2-1 - VON - VEDLEJŠÍ A OS...'!F36</f>
        <v>0</v>
      </c>
      <c r="BT55" s="110" t="s">
        <v>88</v>
      </c>
      <c r="BV55" s="110" t="s">
        <v>83</v>
      </c>
      <c r="BW55" s="110" t="s">
        <v>98</v>
      </c>
      <c r="BX55" s="110" t="s">
        <v>94</v>
      </c>
      <c r="CL55" s="110" t="s">
        <v>95</v>
      </c>
    </row>
    <row r="56" spans="1:91" s="1" customFormat="1" ht="30" customHeight="1" x14ac:dyDescent="0.3">
      <c r="B56" s="36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6"/>
    </row>
    <row r="57" spans="1:91" s="1" customFormat="1" ht="6.95" customHeight="1" x14ac:dyDescent="0.3">
      <c r="B57" s="51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6"/>
    </row>
  </sheetData>
  <sheetProtection algorithmName="SHA-512" hashValue="5JziNzogF94KQIBC+e/pkvrc54a/pyGe318Qkb9fUul+t3WRoh7QoHjJME4vGTQfYZP9y0j61LsB8I08/vzNdA==" saltValue="oO4TuUC8jmn4KDL87jktbA==" spinCount="100000" sheet="1" objects="1" scenarios="1" formatColumns="0" formatRows="0" sort="0" autoFilter="0"/>
  <mergeCells count="53">
    <mergeCell ref="AG51:AM51"/>
    <mergeCell ref="AN51:AP51"/>
    <mergeCell ref="AR2:BE2"/>
    <mergeCell ref="AN54:AP54"/>
    <mergeCell ref="AG54:AM54"/>
    <mergeCell ref="D54:H54"/>
    <mergeCell ref="J54:AF54"/>
    <mergeCell ref="AN55:AP55"/>
    <mergeCell ref="AG55:AM55"/>
    <mergeCell ref="E55:I55"/>
    <mergeCell ref="K55:AF55"/>
    <mergeCell ref="AN52:AP52"/>
    <mergeCell ref="AG52:AM52"/>
    <mergeCell ref="D52:H52"/>
    <mergeCell ref="J52:AF52"/>
    <mergeCell ref="AN53:AP53"/>
    <mergeCell ref="AG53:AM53"/>
    <mergeCell ref="E53:I53"/>
    <mergeCell ref="K53:AF53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W28:AE28"/>
    <mergeCell ref="AK28:AO28"/>
    <mergeCell ref="L29:O29"/>
    <mergeCell ref="W29:AE29"/>
    <mergeCell ref="AK29:AO29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</mergeCells>
  <hyperlinks>
    <hyperlink ref="K1:S1" location="C2" tooltip="Rekapitulace stavby" display="1) Rekapitulace stavby"/>
    <hyperlink ref="W1:AI1" location="C51" tooltip="Rekapitulace objektů stavby a soupisů prací" display="2) Rekapitulace objektů stavby a soupisů prací"/>
    <hyperlink ref="A53" location="'1-1 - Oprava chodníku-sou...'!C2" tooltip="1-1 - Oprava chodníku-sou..." display="/"/>
    <hyperlink ref="A55" location="'2-1 - VON - VEDLEJŠÍ A OS...'!C2" tooltip="2-1 - VON - VEDLEJŠÍ A OS..." display="/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79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5" customWidth="1"/>
    <col min="10" max="10" width="23.5" customWidth="1"/>
    <col min="11" max="11" width="15.5" customWidth="1"/>
    <col min="19" max="19" width="8.1640625" customWidth="1"/>
    <col min="20" max="20" width="29.6640625" customWidth="1"/>
    <col min="21" max="21" width="16.33203125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 x14ac:dyDescent="0.3">
      <c r="A1" s="16"/>
      <c r="B1" s="317"/>
      <c r="C1" s="317"/>
      <c r="D1" s="316" t="s">
        <v>1</v>
      </c>
      <c r="E1" s="317"/>
      <c r="F1" s="318" t="s">
        <v>349</v>
      </c>
      <c r="G1" s="323" t="s">
        <v>350</v>
      </c>
      <c r="H1" s="323"/>
      <c r="I1" s="324"/>
      <c r="J1" s="318" t="s">
        <v>351</v>
      </c>
      <c r="K1" s="316" t="s">
        <v>99</v>
      </c>
      <c r="L1" s="318" t="s">
        <v>352</v>
      </c>
      <c r="M1" s="318"/>
      <c r="N1" s="318"/>
      <c r="O1" s="318"/>
      <c r="P1" s="318"/>
      <c r="Q1" s="318"/>
      <c r="R1" s="318"/>
      <c r="S1" s="318"/>
      <c r="T1" s="318"/>
      <c r="U1" s="314"/>
      <c r="V1" s="314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</row>
    <row r="2" spans="1:70" ht="36.950000000000003" customHeight="1" x14ac:dyDescent="0.3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8" t="s">
        <v>92</v>
      </c>
    </row>
    <row r="3" spans="1:70" ht="6.95" customHeight="1" x14ac:dyDescent="0.3">
      <c r="B3" s="19"/>
      <c r="C3" s="20"/>
      <c r="D3" s="20"/>
      <c r="E3" s="20"/>
      <c r="F3" s="20"/>
      <c r="G3" s="20"/>
      <c r="H3" s="20"/>
      <c r="I3" s="116"/>
      <c r="J3" s="20"/>
      <c r="K3" s="21"/>
      <c r="AT3" s="18" t="s">
        <v>88</v>
      </c>
    </row>
    <row r="4" spans="1:70" ht="36.950000000000003" customHeight="1" x14ac:dyDescent="0.3">
      <c r="B4" s="22"/>
      <c r="C4" s="23"/>
      <c r="D4" s="24" t="s">
        <v>100</v>
      </c>
      <c r="E4" s="23"/>
      <c r="F4" s="23"/>
      <c r="G4" s="23"/>
      <c r="H4" s="23"/>
      <c r="I4" s="117"/>
      <c r="J4" s="23"/>
      <c r="K4" s="25"/>
      <c r="M4" s="26" t="s">
        <v>10</v>
      </c>
      <c r="AT4" s="18" t="s">
        <v>4</v>
      </c>
    </row>
    <row r="5" spans="1:70" ht="6.95" customHeight="1" x14ac:dyDescent="0.3">
      <c r="B5" s="22"/>
      <c r="C5" s="23"/>
      <c r="D5" s="23"/>
      <c r="E5" s="23"/>
      <c r="F5" s="23"/>
      <c r="G5" s="23"/>
      <c r="H5" s="23"/>
      <c r="I5" s="117"/>
      <c r="J5" s="23"/>
      <c r="K5" s="25"/>
    </row>
    <row r="6" spans="1:70" x14ac:dyDescent="0.3">
      <c r="B6" s="22"/>
      <c r="C6" s="23"/>
      <c r="D6" s="31" t="s">
        <v>16</v>
      </c>
      <c r="E6" s="23"/>
      <c r="F6" s="23"/>
      <c r="G6" s="23"/>
      <c r="H6" s="23"/>
      <c r="I6" s="117"/>
      <c r="J6" s="23"/>
      <c r="K6" s="25"/>
    </row>
    <row r="7" spans="1:70" ht="22.5" customHeight="1" x14ac:dyDescent="0.3">
      <c r="B7" s="22"/>
      <c r="C7" s="23"/>
      <c r="D7" s="23"/>
      <c r="E7" s="310" t="str">
        <f>'Rekapitulace stavby'!K6</f>
        <v>Tovéř-Dolany oprava chodníku</v>
      </c>
      <c r="F7" s="272"/>
      <c r="G7" s="272"/>
      <c r="H7" s="272"/>
      <c r="I7" s="117"/>
      <c r="J7" s="23"/>
      <c r="K7" s="25"/>
    </row>
    <row r="8" spans="1:70" x14ac:dyDescent="0.3">
      <c r="B8" s="22"/>
      <c r="C8" s="23"/>
      <c r="D8" s="31" t="s">
        <v>101</v>
      </c>
      <c r="E8" s="23"/>
      <c r="F8" s="23"/>
      <c r="G8" s="23"/>
      <c r="H8" s="23"/>
      <c r="I8" s="117"/>
      <c r="J8" s="23"/>
      <c r="K8" s="25"/>
    </row>
    <row r="9" spans="1:70" s="1" customFormat="1" ht="22.5" customHeight="1" x14ac:dyDescent="0.3">
      <c r="B9" s="36"/>
      <c r="C9" s="37"/>
      <c r="D9" s="37"/>
      <c r="E9" s="310" t="s">
        <v>102</v>
      </c>
      <c r="F9" s="279"/>
      <c r="G9" s="279"/>
      <c r="H9" s="279"/>
      <c r="I9" s="118"/>
      <c r="J9" s="37"/>
      <c r="K9" s="40"/>
    </row>
    <row r="10" spans="1:70" s="1" customFormat="1" x14ac:dyDescent="0.3">
      <c r="B10" s="36"/>
      <c r="C10" s="37"/>
      <c r="D10" s="31" t="s">
        <v>103</v>
      </c>
      <c r="E10" s="37"/>
      <c r="F10" s="37"/>
      <c r="G10" s="37"/>
      <c r="H10" s="37"/>
      <c r="I10" s="118"/>
      <c r="J10" s="37"/>
      <c r="K10" s="40"/>
    </row>
    <row r="11" spans="1:70" s="1" customFormat="1" ht="36.950000000000003" customHeight="1" x14ac:dyDescent="0.3">
      <c r="B11" s="36"/>
      <c r="C11" s="37"/>
      <c r="D11" s="37"/>
      <c r="E11" s="311" t="s">
        <v>104</v>
      </c>
      <c r="F11" s="279"/>
      <c r="G11" s="279"/>
      <c r="H11" s="279"/>
      <c r="I11" s="118"/>
      <c r="J11" s="37"/>
      <c r="K11" s="40"/>
    </row>
    <row r="12" spans="1:70" s="1" customFormat="1" ht="13.5" x14ac:dyDescent="0.3">
      <c r="B12" s="36"/>
      <c r="C12" s="37"/>
      <c r="D12" s="37"/>
      <c r="E12" s="37"/>
      <c r="F12" s="37"/>
      <c r="G12" s="37"/>
      <c r="H12" s="37"/>
      <c r="I12" s="118"/>
      <c r="J12" s="37"/>
      <c r="K12" s="40"/>
    </row>
    <row r="13" spans="1:70" s="1" customFormat="1" ht="14.45" customHeight="1" x14ac:dyDescent="0.3">
      <c r="B13" s="36"/>
      <c r="C13" s="37"/>
      <c r="D13" s="31" t="s">
        <v>19</v>
      </c>
      <c r="E13" s="37"/>
      <c r="F13" s="29" t="s">
        <v>20</v>
      </c>
      <c r="G13" s="37"/>
      <c r="H13" s="37"/>
      <c r="I13" s="119" t="s">
        <v>21</v>
      </c>
      <c r="J13" s="29" t="s">
        <v>22</v>
      </c>
      <c r="K13" s="40"/>
    </row>
    <row r="14" spans="1:70" s="1" customFormat="1" ht="14.45" customHeight="1" x14ac:dyDescent="0.3">
      <c r="B14" s="36"/>
      <c r="C14" s="37"/>
      <c r="D14" s="31" t="s">
        <v>24</v>
      </c>
      <c r="E14" s="37"/>
      <c r="F14" s="29" t="s">
        <v>25</v>
      </c>
      <c r="G14" s="37"/>
      <c r="H14" s="37"/>
      <c r="I14" s="119" t="s">
        <v>26</v>
      </c>
      <c r="J14" s="120" t="str">
        <f>'Rekapitulace stavby'!AN8</f>
        <v>16.1.2016</v>
      </c>
      <c r="K14" s="40"/>
    </row>
    <row r="15" spans="1:70" s="1" customFormat="1" ht="21.75" customHeight="1" x14ac:dyDescent="0.3">
      <c r="B15" s="36"/>
      <c r="C15" s="37"/>
      <c r="D15" s="28" t="s">
        <v>29</v>
      </c>
      <c r="E15" s="37"/>
      <c r="F15" s="33" t="s">
        <v>30</v>
      </c>
      <c r="G15" s="37"/>
      <c r="H15" s="37"/>
      <c r="I15" s="121" t="s">
        <v>31</v>
      </c>
      <c r="J15" s="33" t="s">
        <v>32</v>
      </c>
      <c r="K15" s="40"/>
    </row>
    <row r="16" spans="1:70" s="1" customFormat="1" ht="14.45" customHeight="1" x14ac:dyDescent="0.3">
      <c r="B16" s="36"/>
      <c r="C16" s="37"/>
      <c r="D16" s="31" t="s">
        <v>34</v>
      </c>
      <c r="E16" s="37"/>
      <c r="F16" s="37"/>
      <c r="G16" s="37"/>
      <c r="H16" s="37"/>
      <c r="I16" s="119" t="s">
        <v>35</v>
      </c>
      <c r="J16" s="29" t="s">
        <v>36</v>
      </c>
      <c r="K16" s="40"/>
    </row>
    <row r="17" spans="2:11" s="1" customFormat="1" ht="18" customHeight="1" x14ac:dyDescent="0.3">
      <c r="B17" s="36"/>
      <c r="C17" s="37"/>
      <c r="D17" s="37"/>
      <c r="E17" s="29" t="s">
        <v>37</v>
      </c>
      <c r="F17" s="37"/>
      <c r="G17" s="37"/>
      <c r="H17" s="37"/>
      <c r="I17" s="119" t="s">
        <v>38</v>
      </c>
      <c r="J17" s="29" t="s">
        <v>39</v>
      </c>
      <c r="K17" s="40"/>
    </row>
    <row r="18" spans="2:11" s="1" customFormat="1" ht="6.95" customHeight="1" x14ac:dyDescent="0.3">
      <c r="B18" s="36"/>
      <c r="C18" s="37"/>
      <c r="D18" s="37"/>
      <c r="E18" s="37"/>
      <c r="F18" s="37"/>
      <c r="G18" s="37"/>
      <c r="H18" s="37"/>
      <c r="I18" s="118"/>
      <c r="J18" s="37"/>
      <c r="K18" s="40"/>
    </row>
    <row r="19" spans="2:11" s="1" customFormat="1" ht="14.45" customHeight="1" x14ac:dyDescent="0.3">
      <c r="B19" s="36"/>
      <c r="C19" s="37"/>
      <c r="D19" s="31" t="s">
        <v>40</v>
      </c>
      <c r="E19" s="37"/>
      <c r="F19" s="37"/>
      <c r="G19" s="37"/>
      <c r="H19" s="37"/>
      <c r="I19" s="119" t="s">
        <v>35</v>
      </c>
      <c r="J19" s="29" t="str">
        <f>IF('Rekapitulace stavby'!AN13="Vyplň údaj","",IF('Rekapitulace stavby'!AN13="","",'Rekapitulace stavby'!AN13))</f>
        <v/>
      </c>
      <c r="K19" s="40"/>
    </row>
    <row r="20" spans="2:11" s="1" customFormat="1" ht="18" customHeight="1" x14ac:dyDescent="0.3">
      <c r="B20" s="36"/>
      <c r="C20" s="37"/>
      <c r="D20" s="37"/>
      <c r="E20" s="29" t="str">
        <f>IF('Rekapitulace stavby'!E14="Vyplň údaj","",IF('Rekapitulace stavby'!E14="","",'Rekapitulace stavby'!E14))</f>
        <v/>
      </c>
      <c r="F20" s="37"/>
      <c r="G20" s="37"/>
      <c r="H20" s="37"/>
      <c r="I20" s="119" t="s">
        <v>38</v>
      </c>
      <c r="J20" s="29" t="str">
        <f>IF('Rekapitulace stavby'!AN14="Vyplň údaj","",IF('Rekapitulace stavby'!AN14="","",'Rekapitulace stavby'!AN14))</f>
        <v/>
      </c>
      <c r="K20" s="40"/>
    </row>
    <row r="21" spans="2:11" s="1" customFormat="1" ht="6.95" customHeight="1" x14ac:dyDescent="0.3">
      <c r="B21" s="36"/>
      <c r="C21" s="37"/>
      <c r="D21" s="37"/>
      <c r="E21" s="37"/>
      <c r="F21" s="37"/>
      <c r="G21" s="37"/>
      <c r="H21" s="37"/>
      <c r="I21" s="118"/>
      <c r="J21" s="37"/>
      <c r="K21" s="40"/>
    </row>
    <row r="22" spans="2:11" s="1" customFormat="1" ht="14.45" customHeight="1" x14ac:dyDescent="0.3">
      <c r="B22" s="36"/>
      <c r="C22" s="37"/>
      <c r="D22" s="31" t="s">
        <v>42</v>
      </c>
      <c r="E22" s="37"/>
      <c r="F22" s="37"/>
      <c r="G22" s="37"/>
      <c r="H22" s="37"/>
      <c r="I22" s="119" t="s">
        <v>35</v>
      </c>
      <c r="J22" s="29" t="s">
        <v>43</v>
      </c>
      <c r="K22" s="40"/>
    </row>
    <row r="23" spans="2:11" s="1" customFormat="1" ht="18" customHeight="1" x14ac:dyDescent="0.3">
      <c r="B23" s="36"/>
      <c r="C23" s="37"/>
      <c r="D23" s="37"/>
      <c r="E23" s="29" t="s">
        <v>44</v>
      </c>
      <c r="F23" s="37"/>
      <c r="G23" s="37"/>
      <c r="H23" s="37"/>
      <c r="I23" s="119" t="s">
        <v>38</v>
      </c>
      <c r="J23" s="29" t="s">
        <v>45</v>
      </c>
      <c r="K23" s="40"/>
    </row>
    <row r="24" spans="2:11" s="1" customFormat="1" ht="6.95" customHeight="1" x14ac:dyDescent="0.3">
      <c r="B24" s="36"/>
      <c r="C24" s="37"/>
      <c r="D24" s="37"/>
      <c r="E24" s="37"/>
      <c r="F24" s="37"/>
      <c r="G24" s="37"/>
      <c r="H24" s="37"/>
      <c r="I24" s="118"/>
      <c r="J24" s="37"/>
      <c r="K24" s="40"/>
    </row>
    <row r="25" spans="2:11" s="1" customFormat="1" ht="14.45" customHeight="1" x14ac:dyDescent="0.3">
      <c r="B25" s="36"/>
      <c r="C25" s="37"/>
      <c r="D25" s="31" t="s">
        <v>46</v>
      </c>
      <c r="E25" s="37"/>
      <c r="F25" s="37"/>
      <c r="G25" s="37"/>
      <c r="H25" s="37"/>
      <c r="I25" s="118"/>
      <c r="J25" s="37"/>
      <c r="K25" s="40"/>
    </row>
    <row r="26" spans="2:11" s="7" customFormat="1" ht="22.5" customHeight="1" x14ac:dyDescent="0.3">
      <c r="B26" s="122"/>
      <c r="C26" s="123"/>
      <c r="D26" s="123"/>
      <c r="E26" s="275" t="s">
        <v>39</v>
      </c>
      <c r="F26" s="312"/>
      <c r="G26" s="312"/>
      <c r="H26" s="312"/>
      <c r="I26" s="124"/>
      <c r="J26" s="123"/>
      <c r="K26" s="125"/>
    </row>
    <row r="27" spans="2:11" s="1" customFormat="1" ht="6.95" customHeight="1" x14ac:dyDescent="0.3">
      <c r="B27" s="36"/>
      <c r="C27" s="37"/>
      <c r="D27" s="37"/>
      <c r="E27" s="37"/>
      <c r="F27" s="37"/>
      <c r="G27" s="37"/>
      <c r="H27" s="37"/>
      <c r="I27" s="118"/>
      <c r="J27" s="37"/>
      <c r="K27" s="40"/>
    </row>
    <row r="28" spans="2:11" s="1" customFormat="1" ht="6.95" customHeight="1" x14ac:dyDescent="0.3">
      <c r="B28" s="36"/>
      <c r="C28" s="37"/>
      <c r="D28" s="81"/>
      <c r="E28" s="81"/>
      <c r="F28" s="81"/>
      <c r="G28" s="81"/>
      <c r="H28" s="81"/>
      <c r="I28" s="126"/>
      <c r="J28" s="81"/>
      <c r="K28" s="127"/>
    </row>
    <row r="29" spans="2:11" s="1" customFormat="1" ht="25.35" customHeight="1" x14ac:dyDescent="0.3">
      <c r="B29" s="36"/>
      <c r="C29" s="37"/>
      <c r="D29" s="128" t="s">
        <v>47</v>
      </c>
      <c r="E29" s="37"/>
      <c r="F29" s="37"/>
      <c r="G29" s="37"/>
      <c r="H29" s="37"/>
      <c r="I29" s="118"/>
      <c r="J29" s="129">
        <f>ROUND(J86,2)</f>
        <v>0</v>
      </c>
      <c r="K29" s="40"/>
    </row>
    <row r="30" spans="2:11" s="1" customFormat="1" ht="6.95" customHeight="1" x14ac:dyDescent="0.3">
      <c r="B30" s="36"/>
      <c r="C30" s="37"/>
      <c r="D30" s="81"/>
      <c r="E30" s="81"/>
      <c r="F30" s="81"/>
      <c r="G30" s="81"/>
      <c r="H30" s="81"/>
      <c r="I30" s="126"/>
      <c r="J30" s="81"/>
      <c r="K30" s="127"/>
    </row>
    <row r="31" spans="2:11" s="1" customFormat="1" ht="14.45" customHeight="1" x14ac:dyDescent="0.3">
      <c r="B31" s="36"/>
      <c r="C31" s="37"/>
      <c r="D31" s="37"/>
      <c r="E31" s="37"/>
      <c r="F31" s="41" t="s">
        <v>49</v>
      </c>
      <c r="G31" s="37"/>
      <c r="H31" s="37"/>
      <c r="I31" s="130" t="s">
        <v>48</v>
      </c>
      <c r="J31" s="41" t="s">
        <v>50</v>
      </c>
      <c r="K31" s="40"/>
    </row>
    <row r="32" spans="2:11" s="1" customFormat="1" ht="14.45" customHeight="1" x14ac:dyDescent="0.3">
      <c r="B32" s="36"/>
      <c r="C32" s="37"/>
      <c r="D32" s="44" t="s">
        <v>51</v>
      </c>
      <c r="E32" s="44" t="s">
        <v>52</v>
      </c>
      <c r="F32" s="131">
        <f>ROUND(SUM(BE86:BE178), 2)</f>
        <v>0</v>
      </c>
      <c r="G32" s="37"/>
      <c r="H32" s="37"/>
      <c r="I32" s="132">
        <v>0.21</v>
      </c>
      <c r="J32" s="131">
        <f>ROUND(ROUND((SUM(BE86:BE178)), 2)*I32, 2)</f>
        <v>0</v>
      </c>
      <c r="K32" s="40"/>
    </row>
    <row r="33" spans="2:11" s="1" customFormat="1" ht="14.45" customHeight="1" x14ac:dyDescent="0.3">
      <c r="B33" s="36"/>
      <c r="C33" s="37"/>
      <c r="D33" s="37"/>
      <c r="E33" s="44" t="s">
        <v>53</v>
      </c>
      <c r="F33" s="131">
        <f>ROUND(SUM(BF86:BF178), 2)</f>
        <v>0</v>
      </c>
      <c r="G33" s="37"/>
      <c r="H33" s="37"/>
      <c r="I33" s="132">
        <v>0.15</v>
      </c>
      <c r="J33" s="131">
        <f>ROUND(ROUND((SUM(BF86:BF178)), 2)*I33, 2)</f>
        <v>0</v>
      </c>
      <c r="K33" s="40"/>
    </row>
    <row r="34" spans="2:11" s="1" customFormat="1" ht="14.45" hidden="1" customHeight="1" x14ac:dyDescent="0.3">
      <c r="B34" s="36"/>
      <c r="C34" s="37"/>
      <c r="D34" s="37"/>
      <c r="E34" s="44" t="s">
        <v>54</v>
      </c>
      <c r="F34" s="131">
        <f>ROUND(SUM(BG86:BG178), 2)</f>
        <v>0</v>
      </c>
      <c r="G34" s="37"/>
      <c r="H34" s="37"/>
      <c r="I34" s="132">
        <v>0.21</v>
      </c>
      <c r="J34" s="131">
        <v>0</v>
      </c>
      <c r="K34" s="40"/>
    </row>
    <row r="35" spans="2:11" s="1" customFormat="1" ht="14.45" hidden="1" customHeight="1" x14ac:dyDescent="0.3">
      <c r="B35" s="36"/>
      <c r="C35" s="37"/>
      <c r="D35" s="37"/>
      <c r="E35" s="44" t="s">
        <v>55</v>
      </c>
      <c r="F35" s="131">
        <f>ROUND(SUM(BH86:BH178), 2)</f>
        <v>0</v>
      </c>
      <c r="G35" s="37"/>
      <c r="H35" s="37"/>
      <c r="I35" s="132">
        <v>0.15</v>
      </c>
      <c r="J35" s="131">
        <v>0</v>
      </c>
      <c r="K35" s="40"/>
    </row>
    <row r="36" spans="2:11" s="1" customFormat="1" ht="14.45" hidden="1" customHeight="1" x14ac:dyDescent="0.3">
      <c r="B36" s="36"/>
      <c r="C36" s="37"/>
      <c r="D36" s="37"/>
      <c r="E36" s="44" t="s">
        <v>56</v>
      </c>
      <c r="F36" s="131">
        <f>ROUND(SUM(BI86:BI178), 2)</f>
        <v>0</v>
      </c>
      <c r="G36" s="37"/>
      <c r="H36" s="37"/>
      <c r="I36" s="132">
        <v>0</v>
      </c>
      <c r="J36" s="131">
        <v>0</v>
      </c>
      <c r="K36" s="40"/>
    </row>
    <row r="37" spans="2:11" s="1" customFormat="1" ht="6.95" customHeight="1" x14ac:dyDescent="0.3">
      <c r="B37" s="36"/>
      <c r="C37" s="37"/>
      <c r="D37" s="37"/>
      <c r="E37" s="37"/>
      <c r="F37" s="37"/>
      <c r="G37" s="37"/>
      <c r="H37" s="37"/>
      <c r="I37" s="118"/>
      <c r="J37" s="37"/>
      <c r="K37" s="40"/>
    </row>
    <row r="38" spans="2:11" s="1" customFormat="1" ht="25.35" customHeight="1" x14ac:dyDescent="0.3">
      <c r="B38" s="36"/>
      <c r="C38" s="133"/>
      <c r="D38" s="134" t="s">
        <v>57</v>
      </c>
      <c r="E38" s="75"/>
      <c r="F38" s="75"/>
      <c r="G38" s="135" t="s">
        <v>58</v>
      </c>
      <c r="H38" s="136" t="s">
        <v>59</v>
      </c>
      <c r="I38" s="137"/>
      <c r="J38" s="138">
        <f>SUM(J29:J36)</f>
        <v>0</v>
      </c>
      <c r="K38" s="139"/>
    </row>
    <row r="39" spans="2:11" s="1" customFormat="1" ht="14.45" customHeight="1" x14ac:dyDescent="0.3">
      <c r="B39" s="51"/>
      <c r="C39" s="52"/>
      <c r="D39" s="52"/>
      <c r="E39" s="52"/>
      <c r="F39" s="52"/>
      <c r="G39" s="52"/>
      <c r="H39" s="52"/>
      <c r="I39" s="140"/>
      <c r="J39" s="52"/>
      <c r="K39" s="53"/>
    </row>
    <row r="43" spans="2:11" s="1" customFormat="1" ht="6.95" customHeight="1" x14ac:dyDescent="0.3">
      <c r="B43" s="141"/>
      <c r="C43" s="142"/>
      <c r="D43" s="142"/>
      <c r="E43" s="142"/>
      <c r="F43" s="142"/>
      <c r="G43" s="142"/>
      <c r="H43" s="142"/>
      <c r="I43" s="143"/>
      <c r="J43" s="142"/>
      <c r="K43" s="144"/>
    </row>
    <row r="44" spans="2:11" s="1" customFormat="1" ht="36.950000000000003" customHeight="1" x14ac:dyDescent="0.3">
      <c r="B44" s="36"/>
      <c r="C44" s="24" t="s">
        <v>105</v>
      </c>
      <c r="D44" s="37"/>
      <c r="E44" s="37"/>
      <c r="F44" s="37"/>
      <c r="G44" s="37"/>
      <c r="H44" s="37"/>
      <c r="I44" s="118"/>
      <c r="J44" s="37"/>
      <c r="K44" s="40"/>
    </row>
    <row r="45" spans="2:11" s="1" customFormat="1" ht="6.95" customHeight="1" x14ac:dyDescent="0.3">
      <c r="B45" s="36"/>
      <c r="C45" s="37"/>
      <c r="D45" s="37"/>
      <c r="E45" s="37"/>
      <c r="F45" s="37"/>
      <c r="G45" s="37"/>
      <c r="H45" s="37"/>
      <c r="I45" s="118"/>
      <c r="J45" s="37"/>
      <c r="K45" s="40"/>
    </row>
    <row r="46" spans="2:11" s="1" customFormat="1" ht="14.45" customHeight="1" x14ac:dyDescent="0.3">
      <c r="B46" s="36"/>
      <c r="C46" s="31" t="s">
        <v>16</v>
      </c>
      <c r="D46" s="37"/>
      <c r="E46" s="37"/>
      <c r="F46" s="37"/>
      <c r="G46" s="37"/>
      <c r="H46" s="37"/>
      <c r="I46" s="118"/>
      <c r="J46" s="37"/>
      <c r="K46" s="40"/>
    </row>
    <row r="47" spans="2:11" s="1" customFormat="1" ht="22.5" customHeight="1" x14ac:dyDescent="0.3">
      <c r="B47" s="36"/>
      <c r="C47" s="37"/>
      <c r="D47" s="37"/>
      <c r="E47" s="310" t="str">
        <f>E7</f>
        <v>Tovéř-Dolany oprava chodníku</v>
      </c>
      <c r="F47" s="279"/>
      <c r="G47" s="279"/>
      <c r="H47" s="279"/>
      <c r="I47" s="118"/>
      <c r="J47" s="37"/>
      <c r="K47" s="40"/>
    </row>
    <row r="48" spans="2:11" x14ac:dyDescent="0.3">
      <c r="B48" s="22"/>
      <c r="C48" s="31" t="s">
        <v>101</v>
      </c>
      <c r="D48" s="23"/>
      <c r="E48" s="23"/>
      <c r="F48" s="23"/>
      <c r="G48" s="23"/>
      <c r="H48" s="23"/>
      <c r="I48" s="117"/>
      <c r="J48" s="23"/>
      <c r="K48" s="25"/>
    </row>
    <row r="49" spans="2:47" s="1" customFormat="1" ht="22.5" customHeight="1" x14ac:dyDescent="0.3">
      <c r="B49" s="36"/>
      <c r="C49" s="37"/>
      <c r="D49" s="37"/>
      <c r="E49" s="310" t="s">
        <v>102</v>
      </c>
      <c r="F49" s="279"/>
      <c r="G49" s="279"/>
      <c r="H49" s="279"/>
      <c r="I49" s="118"/>
      <c r="J49" s="37"/>
      <c r="K49" s="40"/>
    </row>
    <row r="50" spans="2:47" s="1" customFormat="1" ht="14.45" customHeight="1" x14ac:dyDescent="0.3">
      <c r="B50" s="36"/>
      <c r="C50" s="31" t="s">
        <v>103</v>
      </c>
      <c r="D50" s="37"/>
      <c r="E50" s="37"/>
      <c r="F50" s="37"/>
      <c r="G50" s="37"/>
      <c r="H50" s="37"/>
      <c r="I50" s="118"/>
      <c r="J50" s="37"/>
      <c r="K50" s="40"/>
    </row>
    <row r="51" spans="2:47" s="1" customFormat="1" ht="23.25" customHeight="1" x14ac:dyDescent="0.3">
      <c r="B51" s="36"/>
      <c r="C51" s="37"/>
      <c r="D51" s="37"/>
      <c r="E51" s="311" t="str">
        <f>E11</f>
        <v>1-1 - Oprava chodníku-soupis prací</v>
      </c>
      <c r="F51" s="279"/>
      <c r="G51" s="279"/>
      <c r="H51" s="279"/>
      <c r="I51" s="118"/>
      <c r="J51" s="37"/>
      <c r="K51" s="40"/>
    </row>
    <row r="52" spans="2:47" s="1" customFormat="1" ht="6.95" customHeight="1" x14ac:dyDescent="0.3">
      <c r="B52" s="36"/>
      <c r="C52" s="37"/>
      <c r="D52" s="37"/>
      <c r="E52" s="37"/>
      <c r="F52" s="37"/>
      <c r="G52" s="37"/>
      <c r="H52" s="37"/>
      <c r="I52" s="118"/>
      <c r="J52" s="37"/>
      <c r="K52" s="40"/>
    </row>
    <row r="53" spans="2:47" s="1" customFormat="1" ht="18" customHeight="1" x14ac:dyDescent="0.3">
      <c r="B53" s="36"/>
      <c r="C53" s="31" t="s">
        <v>24</v>
      </c>
      <c r="D53" s="37"/>
      <c r="E53" s="37"/>
      <c r="F53" s="29" t="str">
        <f>F14</f>
        <v>Tovéř</v>
      </c>
      <c r="G53" s="37"/>
      <c r="H53" s="37"/>
      <c r="I53" s="119" t="s">
        <v>26</v>
      </c>
      <c r="J53" s="120" t="str">
        <f>IF(J14="","",J14)</f>
        <v>16.1.2016</v>
      </c>
      <c r="K53" s="40"/>
    </row>
    <row r="54" spans="2:47" s="1" customFormat="1" ht="6.95" customHeight="1" x14ac:dyDescent="0.3">
      <c r="B54" s="36"/>
      <c r="C54" s="37"/>
      <c r="D54" s="37"/>
      <c r="E54" s="37"/>
      <c r="F54" s="37"/>
      <c r="G54" s="37"/>
      <c r="H54" s="37"/>
      <c r="I54" s="118"/>
      <c r="J54" s="37"/>
      <c r="K54" s="40"/>
    </row>
    <row r="55" spans="2:47" s="1" customFormat="1" x14ac:dyDescent="0.3">
      <c r="B55" s="36"/>
      <c r="C55" s="31" t="s">
        <v>34</v>
      </c>
      <c r="D55" s="37"/>
      <c r="E55" s="37"/>
      <c r="F55" s="29" t="str">
        <f>E17</f>
        <v>Obec Tovéř</v>
      </c>
      <c r="G55" s="37"/>
      <c r="H55" s="37"/>
      <c r="I55" s="119" t="s">
        <v>42</v>
      </c>
      <c r="J55" s="29" t="str">
        <f>E23</f>
        <v>ing. Petr Doležel</v>
      </c>
      <c r="K55" s="40"/>
    </row>
    <row r="56" spans="2:47" s="1" customFormat="1" ht="14.45" customHeight="1" x14ac:dyDescent="0.3">
      <c r="B56" s="36"/>
      <c r="C56" s="31" t="s">
        <v>40</v>
      </c>
      <c r="D56" s="37"/>
      <c r="E56" s="37"/>
      <c r="F56" s="29" t="str">
        <f>IF(E20="","",E20)</f>
        <v/>
      </c>
      <c r="G56" s="37"/>
      <c r="H56" s="37"/>
      <c r="I56" s="118"/>
      <c r="J56" s="37"/>
      <c r="K56" s="40"/>
    </row>
    <row r="57" spans="2:47" s="1" customFormat="1" ht="10.35" customHeight="1" x14ac:dyDescent="0.3">
      <c r="B57" s="36"/>
      <c r="C57" s="37"/>
      <c r="D57" s="37"/>
      <c r="E57" s="37"/>
      <c r="F57" s="37"/>
      <c r="G57" s="37"/>
      <c r="H57" s="37"/>
      <c r="I57" s="118"/>
      <c r="J57" s="37"/>
      <c r="K57" s="40"/>
    </row>
    <row r="58" spans="2:47" s="1" customFormat="1" ht="29.25" customHeight="1" x14ac:dyDescent="0.3">
      <c r="B58" s="36"/>
      <c r="C58" s="145" t="s">
        <v>106</v>
      </c>
      <c r="D58" s="133"/>
      <c r="E58" s="133"/>
      <c r="F58" s="133"/>
      <c r="G58" s="133"/>
      <c r="H58" s="133"/>
      <c r="I58" s="146"/>
      <c r="J58" s="147" t="s">
        <v>107</v>
      </c>
      <c r="K58" s="148"/>
    </row>
    <row r="59" spans="2:47" s="1" customFormat="1" ht="10.35" customHeight="1" x14ac:dyDescent="0.3">
      <c r="B59" s="36"/>
      <c r="C59" s="37"/>
      <c r="D59" s="37"/>
      <c r="E59" s="37"/>
      <c r="F59" s="37"/>
      <c r="G59" s="37"/>
      <c r="H59" s="37"/>
      <c r="I59" s="118"/>
      <c r="J59" s="37"/>
      <c r="K59" s="40"/>
    </row>
    <row r="60" spans="2:47" s="1" customFormat="1" ht="29.25" customHeight="1" x14ac:dyDescent="0.3">
      <c r="B60" s="36"/>
      <c r="C60" s="149" t="s">
        <v>108</v>
      </c>
      <c r="D60" s="37"/>
      <c r="E60" s="37"/>
      <c r="F60" s="37"/>
      <c r="G60" s="37"/>
      <c r="H60" s="37"/>
      <c r="I60" s="118"/>
      <c r="J60" s="129">
        <f>J86</f>
        <v>0</v>
      </c>
      <c r="K60" s="40"/>
      <c r="AU60" s="18" t="s">
        <v>109</v>
      </c>
    </row>
    <row r="61" spans="2:47" s="8" customFormat="1" ht="24.95" customHeight="1" x14ac:dyDescent="0.3">
      <c r="B61" s="150"/>
      <c r="C61" s="151"/>
      <c r="D61" s="152" t="s">
        <v>110</v>
      </c>
      <c r="E61" s="153"/>
      <c r="F61" s="153"/>
      <c r="G61" s="153"/>
      <c r="H61" s="153"/>
      <c r="I61" s="154"/>
      <c r="J61" s="155">
        <f>J87</f>
        <v>0</v>
      </c>
      <c r="K61" s="156"/>
    </row>
    <row r="62" spans="2:47" s="9" customFormat="1" ht="19.899999999999999" customHeight="1" x14ac:dyDescent="0.3">
      <c r="B62" s="157"/>
      <c r="C62" s="158"/>
      <c r="D62" s="159" t="s">
        <v>111</v>
      </c>
      <c r="E62" s="160"/>
      <c r="F62" s="160"/>
      <c r="G62" s="160"/>
      <c r="H62" s="160"/>
      <c r="I62" s="161"/>
      <c r="J62" s="162">
        <f>J88</f>
        <v>0</v>
      </c>
      <c r="K62" s="163"/>
    </row>
    <row r="63" spans="2:47" s="9" customFormat="1" ht="19.899999999999999" customHeight="1" x14ac:dyDescent="0.3">
      <c r="B63" s="157"/>
      <c r="C63" s="158"/>
      <c r="D63" s="159" t="s">
        <v>112</v>
      </c>
      <c r="E63" s="160"/>
      <c r="F63" s="160"/>
      <c r="G63" s="160"/>
      <c r="H63" s="160"/>
      <c r="I63" s="161"/>
      <c r="J63" s="162">
        <f>J122</f>
        <v>0</v>
      </c>
      <c r="K63" s="163"/>
    </row>
    <row r="64" spans="2:47" s="9" customFormat="1" ht="19.899999999999999" customHeight="1" x14ac:dyDescent="0.3">
      <c r="B64" s="157"/>
      <c r="C64" s="158"/>
      <c r="D64" s="159" t="s">
        <v>113</v>
      </c>
      <c r="E64" s="160"/>
      <c r="F64" s="160"/>
      <c r="G64" s="160"/>
      <c r="H64" s="160"/>
      <c r="I64" s="161"/>
      <c r="J64" s="162">
        <f>J142</f>
        <v>0</v>
      </c>
      <c r="K64" s="163"/>
    </row>
    <row r="65" spans="2:12" s="1" customFormat="1" ht="21.75" customHeight="1" x14ac:dyDescent="0.3">
      <c r="B65" s="36"/>
      <c r="C65" s="37"/>
      <c r="D65" s="37"/>
      <c r="E65" s="37"/>
      <c r="F65" s="37"/>
      <c r="G65" s="37"/>
      <c r="H65" s="37"/>
      <c r="I65" s="118"/>
      <c r="J65" s="37"/>
      <c r="K65" s="40"/>
    </row>
    <row r="66" spans="2:12" s="1" customFormat="1" ht="6.95" customHeight="1" x14ac:dyDescent="0.3">
      <c r="B66" s="51"/>
      <c r="C66" s="52"/>
      <c r="D66" s="52"/>
      <c r="E66" s="52"/>
      <c r="F66" s="52"/>
      <c r="G66" s="52"/>
      <c r="H66" s="52"/>
      <c r="I66" s="140"/>
      <c r="J66" s="52"/>
      <c r="K66" s="53"/>
    </row>
    <row r="70" spans="2:12" s="1" customFormat="1" ht="6.95" customHeight="1" x14ac:dyDescent="0.3">
      <c r="B70" s="54"/>
      <c r="C70" s="55"/>
      <c r="D70" s="55"/>
      <c r="E70" s="55"/>
      <c r="F70" s="55"/>
      <c r="G70" s="55"/>
      <c r="H70" s="55"/>
      <c r="I70" s="143"/>
      <c r="J70" s="55"/>
      <c r="K70" s="55"/>
      <c r="L70" s="56"/>
    </row>
    <row r="71" spans="2:12" s="1" customFormat="1" ht="36.950000000000003" customHeight="1" x14ac:dyDescent="0.3">
      <c r="B71" s="36"/>
      <c r="C71" s="57" t="s">
        <v>114</v>
      </c>
      <c r="D71" s="58"/>
      <c r="E71" s="58"/>
      <c r="F71" s="58"/>
      <c r="G71" s="58"/>
      <c r="H71" s="58"/>
      <c r="I71" s="164"/>
      <c r="J71" s="58"/>
      <c r="K71" s="58"/>
      <c r="L71" s="56"/>
    </row>
    <row r="72" spans="2:12" s="1" customFormat="1" ht="6.95" customHeight="1" x14ac:dyDescent="0.3">
      <c r="B72" s="36"/>
      <c r="C72" s="58"/>
      <c r="D72" s="58"/>
      <c r="E72" s="58"/>
      <c r="F72" s="58"/>
      <c r="G72" s="58"/>
      <c r="H72" s="58"/>
      <c r="I72" s="164"/>
      <c r="J72" s="58"/>
      <c r="K72" s="58"/>
      <c r="L72" s="56"/>
    </row>
    <row r="73" spans="2:12" s="1" customFormat="1" ht="14.45" customHeight="1" x14ac:dyDescent="0.3">
      <c r="B73" s="36"/>
      <c r="C73" s="60" t="s">
        <v>16</v>
      </c>
      <c r="D73" s="58"/>
      <c r="E73" s="58"/>
      <c r="F73" s="58"/>
      <c r="G73" s="58"/>
      <c r="H73" s="58"/>
      <c r="I73" s="164"/>
      <c r="J73" s="58"/>
      <c r="K73" s="58"/>
      <c r="L73" s="56"/>
    </row>
    <row r="74" spans="2:12" s="1" customFormat="1" ht="22.5" customHeight="1" x14ac:dyDescent="0.3">
      <c r="B74" s="36"/>
      <c r="C74" s="58"/>
      <c r="D74" s="58"/>
      <c r="E74" s="313" t="str">
        <f>E7</f>
        <v>Tovéř-Dolany oprava chodníku</v>
      </c>
      <c r="F74" s="290"/>
      <c r="G74" s="290"/>
      <c r="H74" s="290"/>
      <c r="I74" s="164"/>
      <c r="J74" s="58"/>
      <c r="K74" s="58"/>
      <c r="L74" s="56"/>
    </row>
    <row r="75" spans="2:12" x14ac:dyDescent="0.3">
      <c r="B75" s="22"/>
      <c r="C75" s="60" t="s">
        <v>101</v>
      </c>
      <c r="D75" s="165"/>
      <c r="E75" s="165"/>
      <c r="F75" s="165"/>
      <c r="G75" s="165"/>
      <c r="H75" s="165"/>
      <c r="J75" s="165"/>
      <c r="K75" s="165"/>
      <c r="L75" s="166"/>
    </row>
    <row r="76" spans="2:12" s="1" customFormat="1" ht="22.5" customHeight="1" x14ac:dyDescent="0.3">
      <c r="B76" s="36"/>
      <c r="C76" s="58"/>
      <c r="D76" s="58"/>
      <c r="E76" s="313" t="s">
        <v>102</v>
      </c>
      <c r="F76" s="290"/>
      <c r="G76" s="290"/>
      <c r="H76" s="290"/>
      <c r="I76" s="164"/>
      <c r="J76" s="58"/>
      <c r="K76" s="58"/>
      <c r="L76" s="56"/>
    </row>
    <row r="77" spans="2:12" s="1" customFormat="1" ht="14.45" customHeight="1" x14ac:dyDescent="0.3">
      <c r="B77" s="36"/>
      <c r="C77" s="60" t="s">
        <v>103</v>
      </c>
      <c r="D77" s="58"/>
      <c r="E77" s="58"/>
      <c r="F77" s="58"/>
      <c r="G77" s="58"/>
      <c r="H77" s="58"/>
      <c r="I77" s="164"/>
      <c r="J77" s="58"/>
      <c r="K77" s="58"/>
      <c r="L77" s="56"/>
    </row>
    <row r="78" spans="2:12" s="1" customFormat="1" ht="23.25" customHeight="1" x14ac:dyDescent="0.3">
      <c r="B78" s="36"/>
      <c r="C78" s="58"/>
      <c r="D78" s="58"/>
      <c r="E78" s="287" t="str">
        <f>E11</f>
        <v>1-1 - Oprava chodníku-soupis prací</v>
      </c>
      <c r="F78" s="290"/>
      <c r="G78" s="290"/>
      <c r="H78" s="290"/>
      <c r="I78" s="164"/>
      <c r="J78" s="58"/>
      <c r="K78" s="58"/>
      <c r="L78" s="56"/>
    </row>
    <row r="79" spans="2:12" s="1" customFormat="1" ht="6.95" customHeight="1" x14ac:dyDescent="0.3">
      <c r="B79" s="36"/>
      <c r="C79" s="58"/>
      <c r="D79" s="58"/>
      <c r="E79" s="58"/>
      <c r="F79" s="58"/>
      <c r="G79" s="58"/>
      <c r="H79" s="58"/>
      <c r="I79" s="164"/>
      <c r="J79" s="58"/>
      <c r="K79" s="58"/>
      <c r="L79" s="56"/>
    </row>
    <row r="80" spans="2:12" s="1" customFormat="1" ht="18" customHeight="1" x14ac:dyDescent="0.3">
      <c r="B80" s="36"/>
      <c r="C80" s="60" t="s">
        <v>24</v>
      </c>
      <c r="D80" s="58"/>
      <c r="E80" s="58"/>
      <c r="F80" s="167" t="str">
        <f>F14</f>
        <v>Tovéř</v>
      </c>
      <c r="G80" s="58"/>
      <c r="H80" s="58"/>
      <c r="I80" s="168" t="s">
        <v>26</v>
      </c>
      <c r="J80" s="68" t="str">
        <f>IF(J14="","",J14)</f>
        <v>16.1.2016</v>
      </c>
      <c r="K80" s="58"/>
      <c r="L80" s="56"/>
    </row>
    <row r="81" spans="2:65" s="1" customFormat="1" ht="6.95" customHeight="1" x14ac:dyDescent="0.3">
      <c r="B81" s="36"/>
      <c r="C81" s="58"/>
      <c r="D81" s="58"/>
      <c r="E81" s="58"/>
      <c r="F81" s="58"/>
      <c r="G81" s="58"/>
      <c r="H81" s="58"/>
      <c r="I81" s="164"/>
      <c r="J81" s="58"/>
      <c r="K81" s="58"/>
      <c r="L81" s="56"/>
    </row>
    <row r="82" spans="2:65" s="1" customFormat="1" x14ac:dyDescent="0.3">
      <c r="B82" s="36"/>
      <c r="C82" s="60" t="s">
        <v>34</v>
      </c>
      <c r="D82" s="58"/>
      <c r="E82" s="58"/>
      <c r="F82" s="167" t="str">
        <f>E17</f>
        <v>Obec Tovéř</v>
      </c>
      <c r="G82" s="58"/>
      <c r="H82" s="58"/>
      <c r="I82" s="168" t="s">
        <v>42</v>
      </c>
      <c r="J82" s="167" t="str">
        <f>E23</f>
        <v>ing. Petr Doležel</v>
      </c>
      <c r="K82" s="58"/>
      <c r="L82" s="56"/>
    </row>
    <row r="83" spans="2:65" s="1" customFormat="1" ht="14.45" customHeight="1" x14ac:dyDescent="0.3">
      <c r="B83" s="36"/>
      <c r="C83" s="60" t="s">
        <v>40</v>
      </c>
      <c r="D83" s="58"/>
      <c r="E83" s="58"/>
      <c r="F83" s="167" t="str">
        <f>IF(E20="","",E20)</f>
        <v/>
      </c>
      <c r="G83" s="58"/>
      <c r="H83" s="58"/>
      <c r="I83" s="164"/>
      <c r="J83" s="58"/>
      <c r="K83" s="58"/>
      <c r="L83" s="56"/>
    </row>
    <row r="84" spans="2:65" s="1" customFormat="1" ht="10.35" customHeight="1" x14ac:dyDescent="0.3">
      <c r="B84" s="36"/>
      <c r="C84" s="58"/>
      <c r="D84" s="58"/>
      <c r="E84" s="58"/>
      <c r="F84" s="58"/>
      <c r="G84" s="58"/>
      <c r="H84" s="58"/>
      <c r="I84" s="164"/>
      <c r="J84" s="58"/>
      <c r="K84" s="58"/>
      <c r="L84" s="56"/>
    </row>
    <row r="85" spans="2:65" s="10" customFormat="1" ht="29.25" customHeight="1" x14ac:dyDescent="0.3">
      <c r="B85" s="169"/>
      <c r="C85" s="170" t="s">
        <v>115</v>
      </c>
      <c r="D85" s="171" t="s">
        <v>66</v>
      </c>
      <c r="E85" s="171" t="s">
        <v>62</v>
      </c>
      <c r="F85" s="171" t="s">
        <v>116</v>
      </c>
      <c r="G85" s="171" t="s">
        <v>117</v>
      </c>
      <c r="H85" s="171" t="s">
        <v>118</v>
      </c>
      <c r="I85" s="172" t="s">
        <v>119</v>
      </c>
      <c r="J85" s="171" t="s">
        <v>107</v>
      </c>
      <c r="K85" s="173" t="s">
        <v>120</v>
      </c>
      <c r="L85" s="174"/>
      <c r="M85" s="77" t="s">
        <v>121</v>
      </c>
      <c r="N85" s="78" t="s">
        <v>51</v>
      </c>
      <c r="O85" s="78" t="s">
        <v>122</v>
      </c>
      <c r="P85" s="78" t="s">
        <v>123</v>
      </c>
      <c r="Q85" s="78" t="s">
        <v>124</v>
      </c>
      <c r="R85" s="78" t="s">
        <v>125</v>
      </c>
      <c r="S85" s="78" t="s">
        <v>126</v>
      </c>
      <c r="T85" s="79" t="s">
        <v>127</v>
      </c>
    </row>
    <row r="86" spans="2:65" s="1" customFormat="1" ht="29.25" customHeight="1" x14ac:dyDescent="0.35">
      <c r="B86" s="36"/>
      <c r="C86" s="83" t="s">
        <v>108</v>
      </c>
      <c r="D86" s="58"/>
      <c r="E86" s="58"/>
      <c r="F86" s="58"/>
      <c r="G86" s="58"/>
      <c r="H86" s="58"/>
      <c r="I86" s="164"/>
      <c r="J86" s="175">
        <f>BK86</f>
        <v>0</v>
      </c>
      <c r="K86" s="58"/>
      <c r="L86" s="56"/>
      <c r="M86" s="80"/>
      <c r="N86" s="81"/>
      <c r="O86" s="81"/>
      <c r="P86" s="176">
        <f>P87</f>
        <v>0</v>
      </c>
      <c r="Q86" s="81"/>
      <c r="R86" s="176">
        <f>R87</f>
        <v>364.893912</v>
      </c>
      <c r="S86" s="81"/>
      <c r="T86" s="177">
        <f>T87</f>
        <v>0.88</v>
      </c>
      <c r="AT86" s="18" t="s">
        <v>80</v>
      </c>
      <c r="AU86" s="18" t="s">
        <v>109</v>
      </c>
      <c r="BK86" s="178">
        <f>BK87</f>
        <v>0</v>
      </c>
    </row>
    <row r="87" spans="2:65" s="11" customFormat="1" ht="37.35" customHeight="1" x14ac:dyDescent="0.35">
      <c r="B87" s="179"/>
      <c r="C87" s="180"/>
      <c r="D87" s="181" t="s">
        <v>80</v>
      </c>
      <c r="E87" s="182" t="s">
        <v>128</v>
      </c>
      <c r="F87" s="182" t="s">
        <v>129</v>
      </c>
      <c r="G87" s="180"/>
      <c r="H87" s="180"/>
      <c r="I87" s="183"/>
      <c r="J87" s="184">
        <f>BK87</f>
        <v>0</v>
      </c>
      <c r="K87" s="180"/>
      <c r="L87" s="185"/>
      <c r="M87" s="186"/>
      <c r="N87" s="187"/>
      <c r="O87" s="187"/>
      <c r="P87" s="188">
        <f>P88+P122+P142</f>
        <v>0</v>
      </c>
      <c r="Q87" s="187"/>
      <c r="R87" s="188">
        <f>R88+R122+R142</f>
        <v>364.893912</v>
      </c>
      <c r="S87" s="187"/>
      <c r="T87" s="189">
        <f>T88+T122+T142</f>
        <v>0.88</v>
      </c>
      <c r="AR87" s="190" t="s">
        <v>23</v>
      </c>
      <c r="AT87" s="191" t="s">
        <v>80</v>
      </c>
      <c r="AU87" s="191" t="s">
        <v>81</v>
      </c>
      <c r="AY87" s="190" t="s">
        <v>130</v>
      </c>
      <c r="BK87" s="192">
        <f>BK88+BK122+BK142</f>
        <v>0</v>
      </c>
    </row>
    <row r="88" spans="2:65" s="11" customFormat="1" ht="19.899999999999999" customHeight="1" x14ac:dyDescent="0.3">
      <c r="B88" s="179"/>
      <c r="C88" s="180"/>
      <c r="D88" s="193" t="s">
        <v>80</v>
      </c>
      <c r="E88" s="194" t="s">
        <v>131</v>
      </c>
      <c r="F88" s="194" t="s">
        <v>132</v>
      </c>
      <c r="G88" s="180"/>
      <c r="H88" s="180"/>
      <c r="I88" s="183"/>
      <c r="J88" s="195">
        <f>BK88</f>
        <v>0</v>
      </c>
      <c r="K88" s="180"/>
      <c r="L88" s="185"/>
      <c r="M88" s="186"/>
      <c r="N88" s="187"/>
      <c r="O88" s="187"/>
      <c r="P88" s="188">
        <f>SUM(P89:P121)</f>
        <v>0</v>
      </c>
      <c r="Q88" s="187"/>
      <c r="R88" s="188">
        <f>SUM(R89:R121)</f>
        <v>4.5000000000000005E-3</v>
      </c>
      <c r="S88" s="187"/>
      <c r="T88" s="189">
        <f>SUM(T89:T121)</f>
        <v>0</v>
      </c>
      <c r="AR88" s="190" t="s">
        <v>23</v>
      </c>
      <c r="AT88" s="191" t="s">
        <v>80</v>
      </c>
      <c r="AU88" s="191" t="s">
        <v>23</v>
      </c>
      <c r="AY88" s="190" t="s">
        <v>130</v>
      </c>
      <c r="BK88" s="192">
        <f>SUM(BK89:BK121)</f>
        <v>0</v>
      </c>
    </row>
    <row r="89" spans="2:65" s="1" customFormat="1" ht="44.25" customHeight="1" x14ac:dyDescent="0.3">
      <c r="B89" s="36"/>
      <c r="C89" s="196" t="s">
        <v>23</v>
      </c>
      <c r="D89" s="196" t="s">
        <v>133</v>
      </c>
      <c r="E89" s="197" t="s">
        <v>134</v>
      </c>
      <c r="F89" s="198" t="s">
        <v>135</v>
      </c>
      <c r="G89" s="199" t="s">
        <v>136</v>
      </c>
      <c r="H89" s="200">
        <v>93</v>
      </c>
      <c r="I89" s="201"/>
      <c r="J89" s="202">
        <f>ROUND(I89*H89,2)</f>
        <v>0</v>
      </c>
      <c r="K89" s="198" t="s">
        <v>137</v>
      </c>
      <c r="L89" s="56"/>
      <c r="M89" s="203" t="s">
        <v>39</v>
      </c>
      <c r="N89" s="204" t="s">
        <v>52</v>
      </c>
      <c r="O89" s="37"/>
      <c r="P89" s="205">
        <f>O89*H89</f>
        <v>0</v>
      </c>
      <c r="Q89" s="205">
        <v>0</v>
      </c>
      <c r="R89" s="205">
        <f>Q89*H89</f>
        <v>0</v>
      </c>
      <c r="S89" s="205">
        <v>0</v>
      </c>
      <c r="T89" s="206">
        <f>S89*H89</f>
        <v>0</v>
      </c>
      <c r="AR89" s="18" t="s">
        <v>138</v>
      </c>
      <c r="AT89" s="18" t="s">
        <v>133</v>
      </c>
      <c r="AU89" s="18" t="s">
        <v>88</v>
      </c>
      <c r="AY89" s="18" t="s">
        <v>130</v>
      </c>
      <c r="BE89" s="207">
        <f>IF(N89="základní",J89,0)</f>
        <v>0</v>
      </c>
      <c r="BF89" s="207">
        <f>IF(N89="snížená",J89,0)</f>
        <v>0</v>
      </c>
      <c r="BG89" s="207">
        <f>IF(N89="zákl. přenesená",J89,0)</f>
        <v>0</v>
      </c>
      <c r="BH89" s="207">
        <f>IF(N89="sníž. přenesená",J89,0)</f>
        <v>0</v>
      </c>
      <c r="BI89" s="207">
        <f>IF(N89="nulová",J89,0)</f>
        <v>0</v>
      </c>
      <c r="BJ89" s="18" t="s">
        <v>23</v>
      </c>
      <c r="BK89" s="207">
        <f>ROUND(I89*H89,2)</f>
        <v>0</v>
      </c>
      <c r="BL89" s="18" t="s">
        <v>138</v>
      </c>
      <c r="BM89" s="18" t="s">
        <v>139</v>
      </c>
    </row>
    <row r="90" spans="2:65" s="1" customFormat="1" ht="229.5" x14ac:dyDescent="0.3">
      <c r="B90" s="36"/>
      <c r="C90" s="58"/>
      <c r="D90" s="208" t="s">
        <v>140</v>
      </c>
      <c r="E90" s="58"/>
      <c r="F90" s="209" t="s">
        <v>141</v>
      </c>
      <c r="G90" s="58"/>
      <c r="H90" s="58"/>
      <c r="I90" s="164"/>
      <c r="J90" s="58"/>
      <c r="K90" s="58"/>
      <c r="L90" s="56"/>
      <c r="M90" s="73"/>
      <c r="N90" s="37"/>
      <c r="O90" s="37"/>
      <c r="P90" s="37"/>
      <c r="Q90" s="37"/>
      <c r="R90" s="37"/>
      <c r="S90" s="37"/>
      <c r="T90" s="74"/>
      <c r="AT90" s="18" t="s">
        <v>140</v>
      </c>
      <c r="AU90" s="18" t="s">
        <v>88</v>
      </c>
    </row>
    <row r="91" spans="2:65" s="12" customFormat="1" ht="13.5" x14ac:dyDescent="0.3">
      <c r="B91" s="210"/>
      <c r="C91" s="211"/>
      <c r="D91" s="208" t="s">
        <v>142</v>
      </c>
      <c r="E91" s="212" t="s">
        <v>39</v>
      </c>
      <c r="F91" s="213" t="s">
        <v>143</v>
      </c>
      <c r="G91" s="211"/>
      <c r="H91" s="214" t="s">
        <v>39</v>
      </c>
      <c r="I91" s="215"/>
      <c r="J91" s="211"/>
      <c r="K91" s="211"/>
      <c r="L91" s="216"/>
      <c r="M91" s="217"/>
      <c r="N91" s="218"/>
      <c r="O91" s="218"/>
      <c r="P91" s="218"/>
      <c r="Q91" s="218"/>
      <c r="R91" s="218"/>
      <c r="S91" s="218"/>
      <c r="T91" s="219"/>
      <c r="AT91" s="220" t="s">
        <v>142</v>
      </c>
      <c r="AU91" s="220" t="s">
        <v>88</v>
      </c>
      <c r="AV91" s="12" t="s">
        <v>23</v>
      </c>
      <c r="AW91" s="12" t="s">
        <v>144</v>
      </c>
      <c r="AX91" s="12" t="s">
        <v>81</v>
      </c>
      <c r="AY91" s="220" t="s">
        <v>130</v>
      </c>
    </row>
    <row r="92" spans="2:65" s="13" customFormat="1" ht="13.5" x14ac:dyDescent="0.3">
      <c r="B92" s="221"/>
      <c r="C92" s="222"/>
      <c r="D92" s="223" t="s">
        <v>142</v>
      </c>
      <c r="E92" s="224" t="s">
        <v>39</v>
      </c>
      <c r="F92" s="225" t="s">
        <v>145</v>
      </c>
      <c r="G92" s="222"/>
      <c r="H92" s="226">
        <v>93</v>
      </c>
      <c r="I92" s="227"/>
      <c r="J92" s="222"/>
      <c r="K92" s="222"/>
      <c r="L92" s="228"/>
      <c r="M92" s="229"/>
      <c r="N92" s="230"/>
      <c r="O92" s="230"/>
      <c r="P92" s="230"/>
      <c r="Q92" s="230"/>
      <c r="R92" s="230"/>
      <c r="S92" s="230"/>
      <c r="T92" s="231"/>
      <c r="AT92" s="232" t="s">
        <v>142</v>
      </c>
      <c r="AU92" s="232" t="s">
        <v>88</v>
      </c>
      <c r="AV92" s="13" t="s">
        <v>88</v>
      </c>
      <c r="AW92" s="13" t="s">
        <v>144</v>
      </c>
      <c r="AX92" s="13" t="s">
        <v>81</v>
      </c>
      <c r="AY92" s="232" t="s">
        <v>130</v>
      </c>
    </row>
    <row r="93" spans="2:65" s="1" customFormat="1" ht="44.25" customHeight="1" x14ac:dyDescent="0.3">
      <c r="B93" s="36"/>
      <c r="C93" s="196" t="s">
        <v>88</v>
      </c>
      <c r="D93" s="196" t="s">
        <v>133</v>
      </c>
      <c r="E93" s="197" t="s">
        <v>146</v>
      </c>
      <c r="F93" s="198" t="s">
        <v>147</v>
      </c>
      <c r="G93" s="199" t="s">
        <v>136</v>
      </c>
      <c r="H93" s="200">
        <v>112.5</v>
      </c>
      <c r="I93" s="201"/>
      <c r="J93" s="202">
        <f>ROUND(I93*H93,2)</f>
        <v>0</v>
      </c>
      <c r="K93" s="198" t="s">
        <v>137</v>
      </c>
      <c r="L93" s="56"/>
      <c r="M93" s="203" t="s">
        <v>39</v>
      </c>
      <c r="N93" s="204" t="s">
        <v>52</v>
      </c>
      <c r="O93" s="37"/>
      <c r="P93" s="205">
        <f>O93*H93</f>
        <v>0</v>
      </c>
      <c r="Q93" s="205">
        <v>0</v>
      </c>
      <c r="R93" s="205">
        <f>Q93*H93</f>
        <v>0</v>
      </c>
      <c r="S93" s="205">
        <v>0</v>
      </c>
      <c r="T93" s="206">
        <f>S93*H93</f>
        <v>0</v>
      </c>
      <c r="AR93" s="18" t="s">
        <v>138</v>
      </c>
      <c r="AT93" s="18" t="s">
        <v>133</v>
      </c>
      <c r="AU93" s="18" t="s">
        <v>88</v>
      </c>
      <c r="AY93" s="18" t="s">
        <v>130</v>
      </c>
      <c r="BE93" s="207">
        <f>IF(N93="základní",J93,0)</f>
        <v>0</v>
      </c>
      <c r="BF93" s="207">
        <f>IF(N93="snížená",J93,0)</f>
        <v>0</v>
      </c>
      <c r="BG93" s="207">
        <f>IF(N93="zákl. přenesená",J93,0)</f>
        <v>0</v>
      </c>
      <c r="BH93" s="207">
        <f>IF(N93="sníž. přenesená",J93,0)</f>
        <v>0</v>
      </c>
      <c r="BI93" s="207">
        <f>IF(N93="nulová",J93,0)</f>
        <v>0</v>
      </c>
      <c r="BJ93" s="18" t="s">
        <v>23</v>
      </c>
      <c r="BK93" s="207">
        <f>ROUND(I93*H93,2)</f>
        <v>0</v>
      </c>
      <c r="BL93" s="18" t="s">
        <v>138</v>
      </c>
      <c r="BM93" s="18" t="s">
        <v>148</v>
      </c>
    </row>
    <row r="94" spans="2:65" s="1" customFormat="1" ht="270" x14ac:dyDescent="0.3">
      <c r="B94" s="36"/>
      <c r="C94" s="58"/>
      <c r="D94" s="208" t="s">
        <v>140</v>
      </c>
      <c r="E94" s="58"/>
      <c r="F94" s="209" t="s">
        <v>149</v>
      </c>
      <c r="G94" s="58"/>
      <c r="H94" s="58"/>
      <c r="I94" s="164"/>
      <c r="J94" s="58"/>
      <c r="K94" s="58"/>
      <c r="L94" s="56"/>
      <c r="M94" s="73"/>
      <c r="N94" s="37"/>
      <c r="O94" s="37"/>
      <c r="P94" s="37"/>
      <c r="Q94" s="37"/>
      <c r="R94" s="37"/>
      <c r="S94" s="37"/>
      <c r="T94" s="74"/>
      <c r="AT94" s="18" t="s">
        <v>140</v>
      </c>
      <c r="AU94" s="18" t="s">
        <v>88</v>
      </c>
    </row>
    <row r="95" spans="2:65" s="12" customFormat="1" ht="13.5" x14ac:dyDescent="0.3">
      <c r="B95" s="210"/>
      <c r="C95" s="211"/>
      <c r="D95" s="208" t="s">
        <v>142</v>
      </c>
      <c r="E95" s="212" t="s">
        <v>39</v>
      </c>
      <c r="F95" s="213" t="s">
        <v>150</v>
      </c>
      <c r="G95" s="211"/>
      <c r="H95" s="214" t="s">
        <v>39</v>
      </c>
      <c r="I95" s="215"/>
      <c r="J95" s="211"/>
      <c r="K95" s="211"/>
      <c r="L95" s="216"/>
      <c r="M95" s="217"/>
      <c r="N95" s="218"/>
      <c r="O95" s="218"/>
      <c r="P95" s="218"/>
      <c r="Q95" s="218"/>
      <c r="R95" s="218"/>
      <c r="S95" s="218"/>
      <c r="T95" s="219"/>
      <c r="AT95" s="220" t="s">
        <v>142</v>
      </c>
      <c r="AU95" s="220" t="s">
        <v>88</v>
      </c>
      <c r="AV95" s="12" t="s">
        <v>23</v>
      </c>
      <c r="AW95" s="12" t="s">
        <v>144</v>
      </c>
      <c r="AX95" s="12" t="s">
        <v>81</v>
      </c>
      <c r="AY95" s="220" t="s">
        <v>130</v>
      </c>
    </row>
    <row r="96" spans="2:65" s="13" customFormat="1" ht="13.5" x14ac:dyDescent="0.3">
      <c r="B96" s="221"/>
      <c r="C96" s="222"/>
      <c r="D96" s="223" t="s">
        <v>142</v>
      </c>
      <c r="E96" s="224" t="s">
        <v>39</v>
      </c>
      <c r="F96" s="225" t="s">
        <v>151</v>
      </c>
      <c r="G96" s="222"/>
      <c r="H96" s="226">
        <v>112.5</v>
      </c>
      <c r="I96" s="227"/>
      <c r="J96" s="222"/>
      <c r="K96" s="222"/>
      <c r="L96" s="228"/>
      <c r="M96" s="229"/>
      <c r="N96" s="230"/>
      <c r="O96" s="230"/>
      <c r="P96" s="230"/>
      <c r="Q96" s="230"/>
      <c r="R96" s="230"/>
      <c r="S96" s="230"/>
      <c r="T96" s="231"/>
      <c r="AT96" s="232" t="s">
        <v>142</v>
      </c>
      <c r="AU96" s="232" t="s">
        <v>88</v>
      </c>
      <c r="AV96" s="13" t="s">
        <v>88</v>
      </c>
      <c r="AW96" s="13" t="s">
        <v>144</v>
      </c>
      <c r="AX96" s="13" t="s">
        <v>81</v>
      </c>
      <c r="AY96" s="232" t="s">
        <v>130</v>
      </c>
    </row>
    <row r="97" spans="2:65" s="1" customFormat="1" ht="44.25" customHeight="1" x14ac:dyDescent="0.3">
      <c r="B97" s="36"/>
      <c r="C97" s="196" t="s">
        <v>152</v>
      </c>
      <c r="D97" s="196" t="s">
        <v>133</v>
      </c>
      <c r="E97" s="197" t="s">
        <v>153</v>
      </c>
      <c r="F97" s="198" t="s">
        <v>154</v>
      </c>
      <c r="G97" s="199" t="s">
        <v>136</v>
      </c>
      <c r="H97" s="200">
        <v>112.5</v>
      </c>
      <c r="I97" s="201"/>
      <c r="J97" s="202">
        <f>ROUND(I97*H97,2)</f>
        <v>0</v>
      </c>
      <c r="K97" s="198" t="s">
        <v>137</v>
      </c>
      <c r="L97" s="56"/>
      <c r="M97" s="203" t="s">
        <v>39</v>
      </c>
      <c r="N97" s="204" t="s">
        <v>52</v>
      </c>
      <c r="O97" s="37"/>
      <c r="P97" s="205">
        <f>O97*H97</f>
        <v>0</v>
      </c>
      <c r="Q97" s="205">
        <v>0</v>
      </c>
      <c r="R97" s="205">
        <f>Q97*H97</f>
        <v>0</v>
      </c>
      <c r="S97" s="205">
        <v>0</v>
      </c>
      <c r="T97" s="206">
        <f>S97*H97</f>
        <v>0</v>
      </c>
      <c r="AR97" s="18" t="s">
        <v>138</v>
      </c>
      <c r="AT97" s="18" t="s">
        <v>133</v>
      </c>
      <c r="AU97" s="18" t="s">
        <v>88</v>
      </c>
      <c r="AY97" s="18" t="s">
        <v>130</v>
      </c>
      <c r="BE97" s="207">
        <f>IF(N97="základní",J97,0)</f>
        <v>0</v>
      </c>
      <c r="BF97" s="207">
        <f>IF(N97="snížená",J97,0)</f>
        <v>0</v>
      </c>
      <c r="BG97" s="207">
        <f>IF(N97="zákl. přenesená",J97,0)</f>
        <v>0</v>
      </c>
      <c r="BH97" s="207">
        <f>IF(N97="sníž. přenesená",J97,0)</f>
        <v>0</v>
      </c>
      <c r="BI97" s="207">
        <f>IF(N97="nulová",J97,0)</f>
        <v>0</v>
      </c>
      <c r="BJ97" s="18" t="s">
        <v>23</v>
      </c>
      <c r="BK97" s="207">
        <f>ROUND(I97*H97,2)</f>
        <v>0</v>
      </c>
      <c r="BL97" s="18" t="s">
        <v>138</v>
      </c>
      <c r="BM97" s="18" t="s">
        <v>155</v>
      </c>
    </row>
    <row r="98" spans="2:65" s="1" customFormat="1" ht="189" x14ac:dyDescent="0.3">
      <c r="B98" s="36"/>
      <c r="C98" s="58"/>
      <c r="D98" s="208" t="s">
        <v>140</v>
      </c>
      <c r="E98" s="58"/>
      <c r="F98" s="209" t="s">
        <v>156</v>
      </c>
      <c r="G98" s="58"/>
      <c r="H98" s="58"/>
      <c r="I98" s="164"/>
      <c r="J98" s="58"/>
      <c r="K98" s="58"/>
      <c r="L98" s="56"/>
      <c r="M98" s="73"/>
      <c r="N98" s="37"/>
      <c r="O98" s="37"/>
      <c r="P98" s="37"/>
      <c r="Q98" s="37"/>
      <c r="R98" s="37"/>
      <c r="S98" s="37"/>
      <c r="T98" s="74"/>
      <c r="AT98" s="18" t="s">
        <v>140</v>
      </c>
      <c r="AU98" s="18" t="s">
        <v>88</v>
      </c>
    </row>
    <row r="99" spans="2:65" s="12" customFormat="1" ht="13.5" x14ac:dyDescent="0.3">
      <c r="B99" s="210"/>
      <c r="C99" s="211"/>
      <c r="D99" s="208" t="s">
        <v>142</v>
      </c>
      <c r="E99" s="212" t="s">
        <v>39</v>
      </c>
      <c r="F99" s="213" t="s">
        <v>150</v>
      </c>
      <c r="G99" s="211"/>
      <c r="H99" s="214" t="s">
        <v>39</v>
      </c>
      <c r="I99" s="215"/>
      <c r="J99" s="211"/>
      <c r="K99" s="211"/>
      <c r="L99" s="216"/>
      <c r="M99" s="217"/>
      <c r="N99" s="218"/>
      <c r="O99" s="218"/>
      <c r="P99" s="218"/>
      <c r="Q99" s="218"/>
      <c r="R99" s="218"/>
      <c r="S99" s="218"/>
      <c r="T99" s="219"/>
      <c r="AT99" s="220" t="s">
        <v>142</v>
      </c>
      <c r="AU99" s="220" t="s">
        <v>88</v>
      </c>
      <c r="AV99" s="12" t="s">
        <v>23</v>
      </c>
      <c r="AW99" s="12" t="s">
        <v>144</v>
      </c>
      <c r="AX99" s="12" t="s">
        <v>81</v>
      </c>
      <c r="AY99" s="220" t="s">
        <v>130</v>
      </c>
    </row>
    <row r="100" spans="2:65" s="13" customFormat="1" ht="13.5" x14ac:dyDescent="0.3">
      <c r="B100" s="221"/>
      <c r="C100" s="222"/>
      <c r="D100" s="223" t="s">
        <v>142</v>
      </c>
      <c r="E100" s="224" t="s">
        <v>39</v>
      </c>
      <c r="F100" s="225" t="s">
        <v>151</v>
      </c>
      <c r="G100" s="222"/>
      <c r="H100" s="226">
        <v>112.5</v>
      </c>
      <c r="I100" s="227"/>
      <c r="J100" s="222"/>
      <c r="K100" s="222"/>
      <c r="L100" s="228"/>
      <c r="M100" s="229"/>
      <c r="N100" s="230"/>
      <c r="O100" s="230"/>
      <c r="P100" s="230"/>
      <c r="Q100" s="230"/>
      <c r="R100" s="230"/>
      <c r="S100" s="230"/>
      <c r="T100" s="231"/>
      <c r="AT100" s="232" t="s">
        <v>142</v>
      </c>
      <c r="AU100" s="232" t="s">
        <v>88</v>
      </c>
      <c r="AV100" s="13" t="s">
        <v>88</v>
      </c>
      <c r="AW100" s="13" t="s">
        <v>144</v>
      </c>
      <c r="AX100" s="13" t="s">
        <v>81</v>
      </c>
      <c r="AY100" s="232" t="s">
        <v>130</v>
      </c>
    </row>
    <row r="101" spans="2:65" s="1" customFormat="1" ht="22.5" customHeight="1" x14ac:dyDescent="0.3">
      <c r="B101" s="36"/>
      <c r="C101" s="196" t="s">
        <v>138</v>
      </c>
      <c r="D101" s="196" t="s">
        <v>133</v>
      </c>
      <c r="E101" s="197" t="s">
        <v>157</v>
      </c>
      <c r="F101" s="198" t="s">
        <v>158</v>
      </c>
      <c r="G101" s="199" t="s">
        <v>159</v>
      </c>
      <c r="H101" s="200">
        <v>202.5</v>
      </c>
      <c r="I101" s="201"/>
      <c r="J101" s="202">
        <f>ROUND(I101*H101,2)</f>
        <v>0</v>
      </c>
      <c r="K101" s="198" t="s">
        <v>137</v>
      </c>
      <c r="L101" s="56"/>
      <c r="M101" s="203" t="s">
        <v>39</v>
      </c>
      <c r="N101" s="204" t="s">
        <v>52</v>
      </c>
      <c r="O101" s="37"/>
      <c r="P101" s="205">
        <f>O101*H101</f>
        <v>0</v>
      </c>
      <c r="Q101" s="205">
        <v>0</v>
      </c>
      <c r="R101" s="205">
        <f>Q101*H101</f>
        <v>0</v>
      </c>
      <c r="S101" s="205">
        <v>0</v>
      </c>
      <c r="T101" s="206">
        <f>S101*H101</f>
        <v>0</v>
      </c>
      <c r="AR101" s="18" t="s">
        <v>138</v>
      </c>
      <c r="AT101" s="18" t="s">
        <v>133</v>
      </c>
      <c r="AU101" s="18" t="s">
        <v>88</v>
      </c>
      <c r="AY101" s="18" t="s">
        <v>130</v>
      </c>
      <c r="BE101" s="207">
        <f>IF(N101="základní",J101,0)</f>
        <v>0</v>
      </c>
      <c r="BF101" s="207">
        <f>IF(N101="snížená",J101,0)</f>
        <v>0</v>
      </c>
      <c r="BG101" s="207">
        <f>IF(N101="zákl. přenesená",J101,0)</f>
        <v>0</v>
      </c>
      <c r="BH101" s="207">
        <f>IF(N101="sníž. přenesená",J101,0)</f>
        <v>0</v>
      </c>
      <c r="BI101" s="207">
        <f>IF(N101="nulová",J101,0)</f>
        <v>0</v>
      </c>
      <c r="BJ101" s="18" t="s">
        <v>23</v>
      </c>
      <c r="BK101" s="207">
        <f>ROUND(I101*H101,2)</f>
        <v>0</v>
      </c>
      <c r="BL101" s="18" t="s">
        <v>138</v>
      </c>
      <c r="BM101" s="18" t="s">
        <v>160</v>
      </c>
    </row>
    <row r="102" spans="2:65" s="1" customFormat="1" ht="297" x14ac:dyDescent="0.3">
      <c r="B102" s="36"/>
      <c r="C102" s="58"/>
      <c r="D102" s="208" t="s">
        <v>140</v>
      </c>
      <c r="E102" s="58"/>
      <c r="F102" s="209" t="s">
        <v>161</v>
      </c>
      <c r="G102" s="58"/>
      <c r="H102" s="58"/>
      <c r="I102" s="164"/>
      <c r="J102" s="58"/>
      <c r="K102" s="58"/>
      <c r="L102" s="56"/>
      <c r="M102" s="73"/>
      <c r="N102" s="37"/>
      <c r="O102" s="37"/>
      <c r="P102" s="37"/>
      <c r="Q102" s="37"/>
      <c r="R102" s="37"/>
      <c r="S102" s="37"/>
      <c r="T102" s="74"/>
      <c r="AT102" s="18" t="s">
        <v>140</v>
      </c>
      <c r="AU102" s="18" t="s">
        <v>88</v>
      </c>
    </row>
    <row r="103" spans="2:65" s="12" customFormat="1" ht="13.5" x14ac:dyDescent="0.3">
      <c r="B103" s="210"/>
      <c r="C103" s="211"/>
      <c r="D103" s="208" t="s">
        <v>142</v>
      </c>
      <c r="E103" s="212" t="s">
        <v>39</v>
      </c>
      <c r="F103" s="213" t="s">
        <v>150</v>
      </c>
      <c r="G103" s="211"/>
      <c r="H103" s="214" t="s">
        <v>39</v>
      </c>
      <c r="I103" s="215"/>
      <c r="J103" s="211"/>
      <c r="K103" s="211"/>
      <c r="L103" s="216"/>
      <c r="M103" s="217"/>
      <c r="N103" s="218"/>
      <c r="O103" s="218"/>
      <c r="P103" s="218"/>
      <c r="Q103" s="218"/>
      <c r="R103" s="218"/>
      <c r="S103" s="218"/>
      <c r="T103" s="219"/>
      <c r="AT103" s="220" t="s">
        <v>142</v>
      </c>
      <c r="AU103" s="220" t="s">
        <v>88</v>
      </c>
      <c r="AV103" s="12" t="s">
        <v>23</v>
      </c>
      <c r="AW103" s="12" t="s">
        <v>144</v>
      </c>
      <c r="AX103" s="12" t="s">
        <v>81</v>
      </c>
      <c r="AY103" s="220" t="s">
        <v>130</v>
      </c>
    </row>
    <row r="104" spans="2:65" s="13" customFormat="1" ht="13.5" x14ac:dyDescent="0.3">
      <c r="B104" s="221"/>
      <c r="C104" s="222"/>
      <c r="D104" s="223" t="s">
        <v>142</v>
      </c>
      <c r="E104" s="224" t="s">
        <v>39</v>
      </c>
      <c r="F104" s="225" t="s">
        <v>162</v>
      </c>
      <c r="G104" s="222"/>
      <c r="H104" s="226">
        <v>202.5</v>
      </c>
      <c r="I104" s="227"/>
      <c r="J104" s="222"/>
      <c r="K104" s="222"/>
      <c r="L104" s="228"/>
      <c r="M104" s="229"/>
      <c r="N104" s="230"/>
      <c r="O104" s="230"/>
      <c r="P104" s="230"/>
      <c r="Q104" s="230"/>
      <c r="R104" s="230"/>
      <c r="S104" s="230"/>
      <c r="T104" s="231"/>
      <c r="AT104" s="232" t="s">
        <v>142</v>
      </c>
      <c r="AU104" s="232" t="s">
        <v>88</v>
      </c>
      <c r="AV104" s="13" t="s">
        <v>88</v>
      </c>
      <c r="AW104" s="13" t="s">
        <v>144</v>
      </c>
      <c r="AX104" s="13" t="s">
        <v>81</v>
      </c>
      <c r="AY104" s="232" t="s">
        <v>130</v>
      </c>
    </row>
    <row r="105" spans="2:65" s="1" customFormat="1" ht="31.5" customHeight="1" x14ac:dyDescent="0.3">
      <c r="B105" s="36"/>
      <c r="C105" s="196" t="s">
        <v>163</v>
      </c>
      <c r="D105" s="196" t="s">
        <v>133</v>
      </c>
      <c r="E105" s="197" t="s">
        <v>164</v>
      </c>
      <c r="F105" s="198" t="s">
        <v>165</v>
      </c>
      <c r="G105" s="199" t="s">
        <v>166</v>
      </c>
      <c r="H105" s="200">
        <v>300</v>
      </c>
      <c r="I105" s="201"/>
      <c r="J105" s="202">
        <f>ROUND(I105*H105,2)</f>
        <v>0</v>
      </c>
      <c r="K105" s="198" t="s">
        <v>137</v>
      </c>
      <c r="L105" s="56"/>
      <c r="M105" s="203" t="s">
        <v>39</v>
      </c>
      <c r="N105" s="204" t="s">
        <v>52</v>
      </c>
      <c r="O105" s="37"/>
      <c r="P105" s="205">
        <f>O105*H105</f>
        <v>0</v>
      </c>
      <c r="Q105" s="205">
        <v>0</v>
      </c>
      <c r="R105" s="205">
        <f>Q105*H105</f>
        <v>0</v>
      </c>
      <c r="S105" s="205">
        <v>0</v>
      </c>
      <c r="T105" s="206">
        <f>S105*H105</f>
        <v>0</v>
      </c>
      <c r="AR105" s="18" t="s">
        <v>138</v>
      </c>
      <c r="AT105" s="18" t="s">
        <v>133</v>
      </c>
      <c r="AU105" s="18" t="s">
        <v>88</v>
      </c>
      <c r="AY105" s="18" t="s">
        <v>130</v>
      </c>
      <c r="BE105" s="207">
        <f>IF(N105="základní",J105,0)</f>
        <v>0</v>
      </c>
      <c r="BF105" s="207">
        <f>IF(N105="snížená",J105,0)</f>
        <v>0</v>
      </c>
      <c r="BG105" s="207">
        <f>IF(N105="zákl. přenesená",J105,0)</f>
        <v>0</v>
      </c>
      <c r="BH105" s="207">
        <f>IF(N105="sníž. přenesená",J105,0)</f>
        <v>0</v>
      </c>
      <c r="BI105" s="207">
        <f>IF(N105="nulová",J105,0)</f>
        <v>0</v>
      </c>
      <c r="BJ105" s="18" t="s">
        <v>23</v>
      </c>
      <c r="BK105" s="207">
        <f>ROUND(I105*H105,2)</f>
        <v>0</v>
      </c>
      <c r="BL105" s="18" t="s">
        <v>138</v>
      </c>
      <c r="BM105" s="18" t="s">
        <v>167</v>
      </c>
    </row>
    <row r="106" spans="2:65" s="1" customFormat="1" ht="121.5" x14ac:dyDescent="0.3">
      <c r="B106" s="36"/>
      <c r="C106" s="58"/>
      <c r="D106" s="208" t="s">
        <v>140</v>
      </c>
      <c r="E106" s="58"/>
      <c r="F106" s="209" t="s">
        <v>168</v>
      </c>
      <c r="G106" s="58"/>
      <c r="H106" s="58"/>
      <c r="I106" s="164"/>
      <c r="J106" s="58"/>
      <c r="K106" s="58"/>
      <c r="L106" s="56"/>
      <c r="M106" s="73"/>
      <c r="N106" s="37"/>
      <c r="O106" s="37"/>
      <c r="P106" s="37"/>
      <c r="Q106" s="37"/>
      <c r="R106" s="37"/>
      <c r="S106" s="37"/>
      <c r="T106" s="74"/>
      <c r="AT106" s="18" t="s">
        <v>140</v>
      </c>
      <c r="AU106" s="18" t="s">
        <v>88</v>
      </c>
    </row>
    <row r="107" spans="2:65" s="12" customFormat="1" ht="13.5" x14ac:dyDescent="0.3">
      <c r="B107" s="210"/>
      <c r="C107" s="211"/>
      <c r="D107" s="208" t="s">
        <v>142</v>
      </c>
      <c r="E107" s="212" t="s">
        <v>39</v>
      </c>
      <c r="F107" s="213" t="s">
        <v>169</v>
      </c>
      <c r="G107" s="211"/>
      <c r="H107" s="214" t="s">
        <v>39</v>
      </c>
      <c r="I107" s="215"/>
      <c r="J107" s="211"/>
      <c r="K107" s="211"/>
      <c r="L107" s="216"/>
      <c r="M107" s="217"/>
      <c r="N107" s="218"/>
      <c r="O107" s="218"/>
      <c r="P107" s="218"/>
      <c r="Q107" s="218"/>
      <c r="R107" s="218"/>
      <c r="S107" s="218"/>
      <c r="T107" s="219"/>
      <c r="AT107" s="220" t="s">
        <v>142</v>
      </c>
      <c r="AU107" s="220" t="s">
        <v>88</v>
      </c>
      <c r="AV107" s="12" t="s">
        <v>23</v>
      </c>
      <c r="AW107" s="12" t="s">
        <v>144</v>
      </c>
      <c r="AX107" s="12" t="s">
        <v>81</v>
      </c>
      <c r="AY107" s="220" t="s">
        <v>130</v>
      </c>
    </row>
    <row r="108" spans="2:65" s="13" customFormat="1" ht="13.5" x14ac:dyDescent="0.3">
      <c r="B108" s="221"/>
      <c r="C108" s="222"/>
      <c r="D108" s="223" t="s">
        <v>142</v>
      </c>
      <c r="E108" s="224" t="s">
        <v>39</v>
      </c>
      <c r="F108" s="225" t="s">
        <v>170</v>
      </c>
      <c r="G108" s="222"/>
      <c r="H108" s="226">
        <v>300</v>
      </c>
      <c r="I108" s="227"/>
      <c r="J108" s="222"/>
      <c r="K108" s="222"/>
      <c r="L108" s="228"/>
      <c r="M108" s="229"/>
      <c r="N108" s="230"/>
      <c r="O108" s="230"/>
      <c r="P108" s="230"/>
      <c r="Q108" s="230"/>
      <c r="R108" s="230"/>
      <c r="S108" s="230"/>
      <c r="T108" s="231"/>
      <c r="AT108" s="232" t="s">
        <v>142</v>
      </c>
      <c r="AU108" s="232" t="s">
        <v>88</v>
      </c>
      <c r="AV108" s="13" t="s">
        <v>88</v>
      </c>
      <c r="AW108" s="13" t="s">
        <v>144</v>
      </c>
      <c r="AX108" s="13" t="s">
        <v>81</v>
      </c>
      <c r="AY108" s="232" t="s">
        <v>130</v>
      </c>
    </row>
    <row r="109" spans="2:65" s="1" customFormat="1" ht="31.5" customHeight="1" x14ac:dyDescent="0.3">
      <c r="B109" s="36"/>
      <c r="C109" s="196" t="s">
        <v>171</v>
      </c>
      <c r="D109" s="196" t="s">
        <v>133</v>
      </c>
      <c r="E109" s="197" t="s">
        <v>172</v>
      </c>
      <c r="F109" s="198" t="s">
        <v>173</v>
      </c>
      <c r="G109" s="199" t="s">
        <v>166</v>
      </c>
      <c r="H109" s="200">
        <v>300</v>
      </c>
      <c r="I109" s="201"/>
      <c r="J109" s="202">
        <f>ROUND(I109*H109,2)</f>
        <v>0</v>
      </c>
      <c r="K109" s="198" t="s">
        <v>137</v>
      </c>
      <c r="L109" s="56"/>
      <c r="M109" s="203" t="s">
        <v>39</v>
      </c>
      <c r="N109" s="204" t="s">
        <v>52</v>
      </c>
      <c r="O109" s="37"/>
      <c r="P109" s="205">
        <f>O109*H109</f>
        <v>0</v>
      </c>
      <c r="Q109" s="205">
        <v>0</v>
      </c>
      <c r="R109" s="205">
        <f>Q109*H109</f>
        <v>0</v>
      </c>
      <c r="S109" s="205">
        <v>0</v>
      </c>
      <c r="T109" s="206">
        <f>S109*H109</f>
        <v>0</v>
      </c>
      <c r="AR109" s="18" t="s">
        <v>138</v>
      </c>
      <c r="AT109" s="18" t="s">
        <v>133</v>
      </c>
      <c r="AU109" s="18" t="s">
        <v>88</v>
      </c>
      <c r="AY109" s="18" t="s">
        <v>130</v>
      </c>
      <c r="BE109" s="207">
        <f>IF(N109="základní",J109,0)</f>
        <v>0</v>
      </c>
      <c r="BF109" s="207">
        <f>IF(N109="snížená",J109,0)</f>
        <v>0</v>
      </c>
      <c r="BG109" s="207">
        <f>IF(N109="zákl. přenesená",J109,0)</f>
        <v>0</v>
      </c>
      <c r="BH109" s="207">
        <f>IF(N109="sníž. přenesená",J109,0)</f>
        <v>0</v>
      </c>
      <c r="BI109" s="207">
        <f>IF(N109="nulová",J109,0)</f>
        <v>0</v>
      </c>
      <c r="BJ109" s="18" t="s">
        <v>23</v>
      </c>
      <c r="BK109" s="207">
        <f>ROUND(I109*H109,2)</f>
        <v>0</v>
      </c>
      <c r="BL109" s="18" t="s">
        <v>138</v>
      </c>
      <c r="BM109" s="18" t="s">
        <v>174</v>
      </c>
    </row>
    <row r="110" spans="2:65" s="1" customFormat="1" ht="121.5" x14ac:dyDescent="0.3">
      <c r="B110" s="36"/>
      <c r="C110" s="58"/>
      <c r="D110" s="208" t="s">
        <v>140</v>
      </c>
      <c r="E110" s="58"/>
      <c r="F110" s="209" t="s">
        <v>175</v>
      </c>
      <c r="G110" s="58"/>
      <c r="H110" s="58"/>
      <c r="I110" s="164"/>
      <c r="J110" s="58"/>
      <c r="K110" s="58"/>
      <c r="L110" s="56"/>
      <c r="M110" s="73"/>
      <c r="N110" s="37"/>
      <c r="O110" s="37"/>
      <c r="P110" s="37"/>
      <c r="Q110" s="37"/>
      <c r="R110" s="37"/>
      <c r="S110" s="37"/>
      <c r="T110" s="74"/>
      <c r="AT110" s="18" t="s">
        <v>140</v>
      </c>
      <c r="AU110" s="18" t="s">
        <v>88</v>
      </c>
    </row>
    <row r="111" spans="2:65" s="12" customFormat="1" ht="13.5" x14ac:dyDescent="0.3">
      <c r="B111" s="210"/>
      <c r="C111" s="211"/>
      <c r="D111" s="208" t="s">
        <v>142</v>
      </c>
      <c r="E111" s="212" t="s">
        <v>39</v>
      </c>
      <c r="F111" s="213" t="s">
        <v>169</v>
      </c>
      <c r="G111" s="211"/>
      <c r="H111" s="214" t="s">
        <v>39</v>
      </c>
      <c r="I111" s="215"/>
      <c r="J111" s="211"/>
      <c r="K111" s="211"/>
      <c r="L111" s="216"/>
      <c r="M111" s="217"/>
      <c r="N111" s="218"/>
      <c r="O111" s="218"/>
      <c r="P111" s="218"/>
      <c r="Q111" s="218"/>
      <c r="R111" s="218"/>
      <c r="S111" s="218"/>
      <c r="T111" s="219"/>
      <c r="AT111" s="220" t="s">
        <v>142</v>
      </c>
      <c r="AU111" s="220" t="s">
        <v>88</v>
      </c>
      <c r="AV111" s="12" t="s">
        <v>23</v>
      </c>
      <c r="AW111" s="12" t="s">
        <v>144</v>
      </c>
      <c r="AX111" s="12" t="s">
        <v>81</v>
      </c>
      <c r="AY111" s="220" t="s">
        <v>130</v>
      </c>
    </row>
    <row r="112" spans="2:65" s="13" customFormat="1" ht="13.5" x14ac:dyDescent="0.3">
      <c r="B112" s="221"/>
      <c r="C112" s="222"/>
      <c r="D112" s="223" t="s">
        <v>142</v>
      </c>
      <c r="E112" s="224" t="s">
        <v>39</v>
      </c>
      <c r="F112" s="225" t="s">
        <v>170</v>
      </c>
      <c r="G112" s="222"/>
      <c r="H112" s="226">
        <v>300</v>
      </c>
      <c r="I112" s="227"/>
      <c r="J112" s="222"/>
      <c r="K112" s="222"/>
      <c r="L112" s="228"/>
      <c r="M112" s="229"/>
      <c r="N112" s="230"/>
      <c r="O112" s="230"/>
      <c r="P112" s="230"/>
      <c r="Q112" s="230"/>
      <c r="R112" s="230"/>
      <c r="S112" s="230"/>
      <c r="T112" s="231"/>
      <c r="AT112" s="232" t="s">
        <v>142</v>
      </c>
      <c r="AU112" s="232" t="s">
        <v>88</v>
      </c>
      <c r="AV112" s="13" t="s">
        <v>88</v>
      </c>
      <c r="AW112" s="13" t="s">
        <v>144</v>
      </c>
      <c r="AX112" s="13" t="s">
        <v>81</v>
      </c>
      <c r="AY112" s="232" t="s">
        <v>130</v>
      </c>
    </row>
    <row r="113" spans="2:65" s="1" customFormat="1" ht="22.5" customHeight="1" x14ac:dyDescent="0.3">
      <c r="B113" s="36"/>
      <c r="C113" s="233" t="s">
        <v>176</v>
      </c>
      <c r="D113" s="233" t="s">
        <v>177</v>
      </c>
      <c r="E113" s="234" t="s">
        <v>178</v>
      </c>
      <c r="F113" s="235" t="s">
        <v>179</v>
      </c>
      <c r="G113" s="236" t="s">
        <v>180</v>
      </c>
      <c r="H113" s="237">
        <v>4.5</v>
      </c>
      <c r="I113" s="238"/>
      <c r="J113" s="239">
        <f>ROUND(I113*H113,2)</f>
        <v>0</v>
      </c>
      <c r="K113" s="235" t="s">
        <v>137</v>
      </c>
      <c r="L113" s="240"/>
      <c r="M113" s="241" t="s">
        <v>39</v>
      </c>
      <c r="N113" s="242" t="s">
        <v>52</v>
      </c>
      <c r="O113" s="37"/>
      <c r="P113" s="205">
        <f>O113*H113</f>
        <v>0</v>
      </c>
      <c r="Q113" s="205">
        <v>1E-3</v>
      </c>
      <c r="R113" s="205">
        <f>Q113*H113</f>
        <v>4.5000000000000005E-3</v>
      </c>
      <c r="S113" s="205">
        <v>0</v>
      </c>
      <c r="T113" s="206">
        <f>S113*H113</f>
        <v>0</v>
      </c>
      <c r="AR113" s="18" t="s">
        <v>181</v>
      </c>
      <c r="AT113" s="18" t="s">
        <v>177</v>
      </c>
      <c r="AU113" s="18" t="s">
        <v>88</v>
      </c>
      <c r="AY113" s="18" t="s">
        <v>130</v>
      </c>
      <c r="BE113" s="207">
        <f>IF(N113="základní",J113,0)</f>
        <v>0</v>
      </c>
      <c r="BF113" s="207">
        <f>IF(N113="snížená",J113,0)</f>
        <v>0</v>
      </c>
      <c r="BG113" s="207">
        <f>IF(N113="zákl. přenesená",J113,0)</f>
        <v>0</v>
      </c>
      <c r="BH113" s="207">
        <f>IF(N113="sníž. přenesená",J113,0)</f>
        <v>0</v>
      </c>
      <c r="BI113" s="207">
        <f>IF(N113="nulová",J113,0)</f>
        <v>0</v>
      </c>
      <c r="BJ113" s="18" t="s">
        <v>23</v>
      </c>
      <c r="BK113" s="207">
        <f>ROUND(I113*H113,2)</f>
        <v>0</v>
      </c>
      <c r="BL113" s="18" t="s">
        <v>138</v>
      </c>
      <c r="BM113" s="18" t="s">
        <v>182</v>
      </c>
    </row>
    <row r="114" spans="2:65" s="12" customFormat="1" ht="13.5" x14ac:dyDescent="0.3">
      <c r="B114" s="210"/>
      <c r="C114" s="211"/>
      <c r="D114" s="208" t="s">
        <v>142</v>
      </c>
      <c r="E114" s="212" t="s">
        <v>39</v>
      </c>
      <c r="F114" s="213" t="s">
        <v>169</v>
      </c>
      <c r="G114" s="211"/>
      <c r="H114" s="214" t="s">
        <v>39</v>
      </c>
      <c r="I114" s="215"/>
      <c r="J114" s="211"/>
      <c r="K114" s="211"/>
      <c r="L114" s="216"/>
      <c r="M114" s="217"/>
      <c r="N114" s="218"/>
      <c r="O114" s="218"/>
      <c r="P114" s="218"/>
      <c r="Q114" s="218"/>
      <c r="R114" s="218"/>
      <c r="S114" s="218"/>
      <c r="T114" s="219"/>
      <c r="AT114" s="220" t="s">
        <v>142</v>
      </c>
      <c r="AU114" s="220" t="s">
        <v>88</v>
      </c>
      <c r="AV114" s="12" t="s">
        <v>23</v>
      </c>
      <c r="AW114" s="12" t="s">
        <v>144</v>
      </c>
      <c r="AX114" s="12" t="s">
        <v>81</v>
      </c>
      <c r="AY114" s="220" t="s">
        <v>130</v>
      </c>
    </row>
    <row r="115" spans="2:65" s="13" customFormat="1" ht="13.5" x14ac:dyDescent="0.3">
      <c r="B115" s="221"/>
      <c r="C115" s="222"/>
      <c r="D115" s="223" t="s">
        <v>142</v>
      </c>
      <c r="E115" s="224" t="s">
        <v>39</v>
      </c>
      <c r="F115" s="225" t="s">
        <v>183</v>
      </c>
      <c r="G115" s="222"/>
      <c r="H115" s="226">
        <v>4.5</v>
      </c>
      <c r="I115" s="227"/>
      <c r="J115" s="222"/>
      <c r="K115" s="222"/>
      <c r="L115" s="228"/>
      <c r="M115" s="229"/>
      <c r="N115" s="230"/>
      <c r="O115" s="230"/>
      <c r="P115" s="230"/>
      <c r="Q115" s="230"/>
      <c r="R115" s="230"/>
      <c r="S115" s="230"/>
      <c r="T115" s="231"/>
      <c r="AT115" s="232" t="s">
        <v>142</v>
      </c>
      <c r="AU115" s="232" t="s">
        <v>88</v>
      </c>
      <c r="AV115" s="13" t="s">
        <v>88</v>
      </c>
      <c r="AW115" s="13" t="s">
        <v>144</v>
      </c>
      <c r="AX115" s="13" t="s">
        <v>81</v>
      </c>
      <c r="AY115" s="232" t="s">
        <v>130</v>
      </c>
    </row>
    <row r="116" spans="2:65" s="1" customFormat="1" ht="22.5" customHeight="1" x14ac:dyDescent="0.3">
      <c r="B116" s="36"/>
      <c r="C116" s="196" t="s">
        <v>181</v>
      </c>
      <c r="D116" s="196" t="s">
        <v>133</v>
      </c>
      <c r="E116" s="197" t="s">
        <v>184</v>
      </c>
      <c r="F116" s="198" t="s">
        <v>185</v>
      </c>
      <c r="G116" s="199" t="s">
        <v>166</v>
      </c>
      <c r="H116" s="200">
        <v>322</v>
      </c>
      <c r="I116" s="201"/>
      <c r="J116" s="202">
        <f>ROUND(I116*H116,2)</f>
        <v>0</v>
      </c>
      <c r="K116" s="198" t="s">
        <v>137</v>
      </c>
      <c r="L116" s="56"/>
      <c r="M116" s="203" t="s">
        <v>39</v>
      </c>
      <c r="N116" s="204" t="s">
        <v>52</v>
      </c>
      <c r="O116" s="37"/>
      <c r="P116" s="205">
        <f>O116*H116</f>
        <v>0</v>
      </c>
      <c r="Q116" s="205">
        <v>0</v>
      </c>
      <c r="R116" s="205">
        <f>Q116*H116</f>
        <v>0</v>
      </c>
      <c r="S116" s="205">
        <v>0</v>
      </c>
      <c r="T116" s="206">
        <f>S116*H116</f>
        <v>0</v>
      </c>
      <c r="AR116" s="18" t="s">
        <v>138</v>
      </c>
      <c r="AT116" s="18" t="s">
        <v>133</v>
      </c>
      <c r="AU116" s="18" t="s">
        <v>88</v>
      </c>
      <c r="AY116" s="18" t="s">
        <v>130</v>
      </c>
      <c r="BE116" s="207">
        <f>IF(N116="základní",J116,0)</f>
        <v>0</v>
      </c>
      <c r="BF116" s="207">
        <f>IF(N116="snížená",J116,0)</f>
        <v>0</v>
      </c>
      <c r="BG116" s="207">
        <f>IF(N116="zákl. přenesená",J116,0)</f>
        <v>0</v>
      </c>
      <c r="BH116" s="207">
        <f>IF(N116="sníž. přenesená",J116,0)</f>
        <v>0</v>
      </c>
      <c r="BI116" s="207">
        <f>IF(N116="nulová",J116,0)</f>
        <v>0</v>
      </c>
      <c r="BJ116" s="18" t="s">
        <v>23</v>
      </c>
      <c r="BK116" s="207">
        <f>ROUND(I116*H116,2)</f>
        <v>0</v>
      </c>
      <c r="BL116" s="18" t="s">
        <v>138</v>
      </c>
      <c r="BM116" s="18" t="s">
        <v>186</v>
      </c>
    </row>
    <row r="117" spans="2:65" s="1" customFormat="1" ht="162" x14ac:dyDescent="0.3">
      <c r="B117" s="36"/>
      <c r="C117" s="58"/>
      <c r="D117" s="208" t="s">
        <v>140</v>
      </c>
      <c r="E117" s="58"/>
      <c r="F117" s="209" t="s">
        <v>187</v>
      </c>
      <c r="G117" s="58"/>
      <c r="H117" s="58"/>
      <c r="I117" s="164"/>
      <c r="J117" s="58"/>
      <c r="K117" s="58"/>
      <c r="L117" s="56"/>
      <c r="M117" s="73"/>
      <c r="N117" s="37"/>
      <c r="O117" s="37"/>
      <c r="P117" s="37"/>
      <c r="Q117" s="37"/>
      <c r="R117" s="37"/>
      <c r="S117" s="37"/>
      <c r="T117" s="74"/>
      <c r="AT117" s="18" t="s">
        <v>140</v>
      </c>
      <c r="AU117" s="18" t="s">
        <v>88</v>
      </c>
    </row>
    <row r="118" spans="2:65" s="12" customFormat="1" ht="13.5" x14ac:dyDescent="0.3">
      <c r="B118" s="210"/>
      <c r="C118" s="211"/>
      <c r="D118" s="208" t="s">
        <v>142</v>
      </c>
      <c r="E118" s="212" t="s">
        <v>39</v>
      </c>
      <c r="F118" s="213" t="s">
        <v>188</v>
      </c>
      <c r="G118" s="211"/>
      <c r="H118" s="214" t="s">
        <v>39</v>
      </c>
      <c r="I118" s="215"/>
      <c r="J118" s="211"/>
      <c r="K118" s="211"/>
      <c r="L118" s="216"/>
      <c r="M118" s="217"/>
      <c r="N118" s="218"/>
      <c r="O118" s="218"/>
      <c r="P118" s="218"/>
      <c r="Q118" s="218"/>
      <c r="R118" s="218"/>
      <c r="S118" s="218"/>
      <c r="T118" s="219"/>
      <c r="AT118" s="220" t="s">
        <v>142</v>
      </c>
      <c r="AU118" s="220" t="s">
        <v>88</v>
      </c>
      <c r="AV118" s="12" t="s">
        <v>23</v>
      </c>
      <c r="AW118" s="12" t="s">
        <v>144</v>
      </c>
      <c r="AX118" s="12" t="s">
        <v>81</v>
      </c>
      <c r="AY118" s="220" t="s">
        <v>130</v>
      </c>
    </row>
    <row r="119" spans="2:65" s="13" customFormat="1" ht="13.5" x14ac:dyDescent="0.3">
      <c r="B119" s="221"/>
      <c r="C119" s="222"/>
      <c r="D119" s="208" t="s">
        <v>142</v>
      </c>
      <c r="E119" s="243" t="s">
        <v>39</v>
      </c>
      <c r="F119" s="244" t="s">
        <v>189</v>
      </c>
      <c r="G119" s="222"/>
      <c r="H119" s="245">
        <v>2.5</v>
      </c>
      <c r="I119" s="227"/>
      <c r="J119" s="222"/>
      <c r="K119" s="222"/>
      <c r="L119" s="228"/>
      <c r="M119" s="229"/>
      <c r="N119" s="230"/>
      <c r="O119" s="230"/>
      <c r="P119" s="230"/>
      <c r="Q119" s="230"/>
      <c r="R119" s="230"/>
      <c r="S119" s="230"/>
      <c r="T119" s="231"/>
      <c r="AT119" s="232" t="s">
        <v>142</v>
      </c>
      <c r="AU119" s="232" t="s">
        <v>88</v>
      </c>
      <c r="AV119" s="13" t="s">
        <v>88</v>
      </c>
      <c r="AW119" s="13" t="s">
        <v>144</v>
      </c>
      <c r="AX119" s="13" t="s">
        <v>81</v>
      </c>
      <c r="AY119" s="232" t="s">
        <v>130</v>
      </c>
    </row>
    <row r="120" spans="2:65" s="12" customFormat="1" ht="13.5" x14ac:dyDescent="0.3">
      <c r="B120" s="210"/>
      <c r="C120" s="211"/>
      <c r="D120" s="208" t="s">
        <v>142</v>
      </c>
      <c r="E120" s="212" t="s">
        <v>39</v>
      </c>
      <c r="F120" s="213" t="s">
        <v>190</v>
      </c>
      <c r="G120" s="211"/>
      <c r="H120" s="214" t="s">
        <v>39</v>
      </c>
      <c r="I120" s="215"/>
      <c r="J120" s="211"/>
      <c r="K120" s="211"/>
      <c r="L120" s="216"/>
      <c r="M120" s="217"/>
      <c r="N120" s="218"/>
      <c r="O120" s="218"/>
      <c r="P120" s="218"/>
      <c r="Q120" s="218"/>
      <c r="R120" s="218"/>
      <c r="S120" s="218"/>
      <c r="T120" s="219"/>
      <c r="AT120" s="220" t="s">
        <v>142</v>
      </c>
      <c r="AU120" s="220" t="s">
        <v>88</v>
      </c>
      <c r="AV120" s="12" t="s">
        <v>23</v>
      </c>
      <c r="AW120" s="12" t="s">
        <v>144</v>
      </c>
      <c r="AX120" s="12" t="s">
        <v>81</v>
      </c>
      <c r="AY120" s="220" t="s">
        <v>130</v>
      </c>
    </row>
    <row r="121" spans="2:65" s="13" customFormat="1" ht="13.5" x14ac:dyDescent="0.3">
      <c r="B121" s="221"/>
      <c r="C121" s="222"/>
      <c r="D121" s="208" t="s">
        <v>142</v>
      </c>
      <c r="E121" s="243" t="s">
        <v>39</v>
      </c>
      <c r="F121" s="244" t="s">
        <v>191</v>
      </c>
      <c r="G121" s="222"/>
      <c r="H121" s="245">
        <v>319.5</v>
      </c>
      <c r="I121" s="227"/>
      <c r="J121" s="222"/>
      <c r="K121" s="222"/>
      <c r="L121" s="228"/>
      <c r="M121" s="229"/>
      <c r="N121" s="230"/>
      <c r="O121" s="230"/>
      <c r="P121" s="230"/>
      <c r="Q121" s="230"/>
      <c r="R121" s="230"/>
      <c r="S121" s="230"/>
      <c r="T121" s="231"/>
      <c r="AT121" s="232" t="s">
        <v>142</v>
      </c>
      <c r="AU121" s="232" t="s">
        <v>88</v>
      </c>
      <c r="AV121" s="13" t="s">
        <v>88</v>
      </c>
      <c r="AW121" s="13" t="s">
        <v>144</v>
      </c>
      <c r="AX121" s="13" t="s">
        <v>81</v>
      </c>
      <c r="AY121" s="232" t="s">
        <v>130</v>
      </c>
    </row>
    <row r="122" spans="2:65" s="11" customFormat="1" ht="29.85" customHeight="1" x14ac:dyDescent="0.3">
      <c r="B122" s="179"/>
      <c r="C122" s="180"/>
      <c r="D122" s="193" t="s">
        <v>80</v>
      </c>
      <c r="E122" s="194" t="s">
        <v>192</v>
      </c>
      <c r="F122" s="194" t="s">
        <v>193</v>
      </c>
      <c r="G122" s="180"/>
      <c r="H122" s="180"/>
      <c r="I122" s="183"/>
      <c r="J122" s="195">
        <f>BK122</f>
        <v>0</v>
      </c>
      <c r="K122" s="180"/>
      <c r="L122" s="185"/>
      <c r="M122" s="186"/>
      <c r="N122" s="187"/>
      <c r="O122" s="187"/>
      <c r="P122" s="188">
        <f>SUM(P123:P141)</f>
        <v>0</v>
      </c>
      <c r="Q122" s="187"/>
      <c r="R122" s="188">
        <f>SUM(R123:R141)</f>
        <v>182.10149999999999</v>
      </c>
      <c r="S122" s="187"/>
      <c r="T122" s="189">
        <f>SUM(T123:T141)</f>
        <v>0.88</v>
      </c>
      <c r="AR122" s="190" t="s">
        <v>23</v>
      </c>
      <c r="AT122" s="191" t="s">
        <v>80</v>
      </c>
      <c r="AU122" s="191" t="s">
        <v>23</v>
      </c>
      <c r="AY122" s="190" t="s">
        <v>130</v>
      </c>
      <c r="BK122" s="192">
        <f>SUM(BK123:BK141)</f>
        <v>0</v>
      </c>
    </row>
    <row r="123" spans="2:65" s="1" customFormat="1" ht="22.5" customHeight="1" x14ac:dyDescent="0.3">
      <c r="B123" s="36"/>
      <c r="C123" s="196" t="s">
        <v>194</v>
      </c>
      <c r="D123" s="196" t="s">
        <v>133</v>
      </c>
      <c r="E123" s="197" t="s">
        <v>195</v>
      </c>
      <c r="F123" s="198" t="s">
        <v>196</v>
      </c>
      <c r="G123" s="199" t="s">
        <v>166</v>
      </c>
      <c r="H123" s="200">
        <v>2.5</v>
      </c>
      <c r="I123" s="201"/>
      <c r="J123" s="202">
        <f>ROUND(I123*H123,2)</f>
        <v>0</v>
      </c>
      <c r="K123" s="198" t="s">
        <v>137</v>
      </c>
      <c r="L123" s="56"/>
      <c r="M123" s="203" t="s">
        <v>39</v>
      </c>
      <c r="N123" s="204" t="s">
        <v>52</v>
      </c>
      <c r="O123" s="37"/>
      <c r="P123" s="205">
        <f>O123*H123</f>
        <v>0</v>
      </c>
      <c r="Q123" s="205">
        <v>0.378</v>
      </c>
      <c r="R123" s="205">
        <f>Q123*H123</f>
        <v>0.94500000000000006</v>
      </c>
      <c r="S123" s="205">
        <v>0</v>
      </c>
      <c r="T123" s="206">
        <f>S123*H123</f>
        <v>0</v>
      </c>
      <c r="AR123" s="18" t="s">
        <v>138</v>
      </c>
      <c r="AT123" s="18" t="s">
        <v>133</v>
      </c>
      <c r="AU123" s="18" t="s">
        <v>88</v>
      </c>
      <c r="AY123" s="18" t="s">
        <v>130</v>
      </c>
      <c r="BE123" s="207">
        <f>IF(N123="základní",J123,0)</f>
        <v>0</v>
      </c>
      <c r="BF123" s="207">
        <f>IF(N123="snížená",J123,0)</f>
        <v>0</v>
      </c>
      <c r="BG123" s="207">
        <f>IF(N123="zákl. přenesená",J123,0)</f>
        <v>0</v>
      </c>
      <c r="BH123" s="207">
        <f>IF(N123="sníž. přenesená",J123,0)</f>
        <v>0</v>
      </c>
      <c r="BI123" s="207">
        <f>IF(N123="nulová",J123,0)</f>
        <v>0</v>
      </c>
      <c r="BJ123" s="18" t="s">
        <v>23</v>
      </c>
      <c r="BK123" s="207">
        <f>ROUND(I123*H123,2)</f>
        <v>0</v>
      </c>
      <c r="BL123" s="18" t="s">
        <v>138</v>
      </c>
      <c r="BM123" s="18" t="s">
        <v>197</v>
      </c>
    </row>
    <row r="124" spans="2:65" s="12" customFormat="1" ht="13.5" x14ac:dyDescent="0.3">
      <c r="B124" s="210"/>
      <c r="C124" s="211"/>
      <c r="D124" s="208" t="s">
        <v>142</v>
      </c>
      <c r="E124" s="212" t="s">
        <v>39</v>
      </c>
      <c r="F124" s="213" t="s">
        <v>188</v>
      </c>
      <c r="G124" s="211"/>
      <c r="H124" s="214" t="s">
        <v>39</v>
      </c>
      <c r="I124" s="215"/>
      <c r="J124" s="211"/>
      <c r="K124" s="211"/>
      <c r="L124" s="216"/>
      <c r="M124" s="217"/>
      <c r="N124" s="218"/>
      <c r="O124" s="218"/>
      <c r="P124" s="218"/>
      <c r="Q124" s="218"/>
      <c r="R124" s="218"/>
      <c r="S124" s="218"/>
      <c r="T124" s="219"/>
      <c r="AT124" s="220" t="s">
        <v>142</v>
      </c>
      <c r="AU124" s="220" t="s">
        <v>88</v>
      </c>
      <c r="AV124" s="12" t="s">
        <v>23</v>
      </c>
      <c r="AW124" s="12" t="s">
        <v>144</v>
      </c>
      <c r="AX124" s="12" t="s">
        <v>81</v>
      </c>
      <c r="AY124" s="220" t="s">
        <v>130</v>
      </c>
    </row>
    <row r="125" spans="2:65" s="13" customFormat="1" ht="13.5" x14ac:dyDescent="0.3">
      <c r="B125" s="221"/>
      <c r="C125" s="222"/>
      <c r="D125" s="223" t="s">
        <v>142</v>
      </c>
      <c r="E125" s="224" t="s">
        <v>39</v>
      </c>
      <c r="F125" s="225" t="s">
        <v>189</v>
      </c>
      <c r="G125" s="222"/>
      <c r="H125" s="226">
        <v>2.5</v>
      </c>
      <c r="I125" s="227"/>
      <c r="J125" s="222"/>
      <c r="K125" s="222"/>
      <c r="L125" s="228"/>
      <c r="M125" s="229"/>
      <c r="N125" s="230"/>
      <c r="O125" s="230"/>
      <c r="P125" s="230"/>
      <c r="Q125" s="230"/>
      <c r="R125" s="230"/>
      <c r="S125" s="230"/>
      <c r="T125" s="231"/>
      <c r="AT125" s="232" t="s">
        <v>142</v>
      </c>
      <c r="AU125" s="232" t="s">
        <v>88</v>
      </c>
      <c r="AV125" s="13" t="s">
        <v>88</v>
      </c>
      <c r="AW125" s="13" t="s">
        <v>144</v>
      </c>
      <c r="AX125" s="13" t="s">
        <v>81</v>
      </c>
      <c r="AY125" s="232" t="s">
        <v>130</v>
      </c>
    </row>
    <row r="126" spans="2:65" s="1" customFormat="1" ht="22.5" customHeight="1" x14ac:dyDescent="0.3">
      <c r="B126" s="36"/>
      <c r="C126" s="196" t="s">
        <v>28</v>
      </c>
      <c r="D126" s="196" t="s">
        <v>133</v>
      </c>
      <c r="E126" s="197" t="s">
        <v>198</v>
      </c>
      <c r="F126" s="198" t="s">
        <v>199</v>
      </c>
      <c r="G126" s="199" t="s">
        <v>166</v>
      </c>
      <c r="H126" s="200">
        <v>319.5</v>
      </c>
      <c r="I126" s="201"/>
      <c r="J126" s="202">
        <f>ROUND(I126*H126,2)</f>
        <v>0</v>
      </c>
      <c r="K126" s="198" t="s">
        <v>137</v>
      </c>
      <c r="L126" s="56"/>
      <c r="M126" s="203" t="s">
        <v>39</v>
      </c>
      <c r="N126" s="204" t="s">
        <v>52</v>
      </c>
      <c r="O126" s="37"/>
      <c r="P126" s="205">
        <f>O126*H126</f>
        <v>0</v>
      </c>
      <c r="Q126" s="205">
        <v>0.56699999999999995</v>
      </c>
      <c r="R126" s="205">
        <f>Q126*H126</f>
        <v>181.15649999999999</v>
      </c>
      <c r="S126" s="205">
        <v>0</v>
      </c>
      <c r="T126" s="206">
        <f>S126*H126</f>
        <v>0</v>
      </c>
      <c r="AR126" s="18" t="s">
        <v>138</v>
      </c>
      <c r="AT126" s="18" t="s">
        <v>133</v>
      </c>
      <c r="AU126" s="18" t="s">
        <v>88</v>
      </c>
      <c r="AY126" s="18" t="s">
        <v>130</v>
      </c>
      <c r="BE126" s="207">
        <f>IF(N126="základní",J126,0)</f>
        <v>0</v>
      </c>
      <c r="BF126" s="207">
        <f>IF(N126="snížená",J126,0)</f>
        <v>0</v>
      </c>
      <c r="BG126" s="207">
        <f>IF(N126="zákl. přenesená",J126,0)</f>
        <v>0</v>
      </c>
      <c r="BH126" s="207">
        <f>IF(N126="sníž. přenesená",J126,0)</f>
        <v>0</v>
      </c>
      <c r="BI126" s="207">
        <f>IF(N126="nulová",J126,0)</f>
        <v>0</v>
      </c>
      <c r="BJ126" s="18" t="s">
        <v>23</v>
      </c>
      <c r="BK126" s="207">
        <f>ROUND(I126*H126,2)</f>
        <v>0</v>
      </c>
      <c r="BL126" s="18" t="s">
        <v>138</v>
      </c>
      <c r="BM126" s="18" t="s">
        <v>200</v>
      </c>
    </row>
    <row r="127" spans="2:65" s="12" customFormat="1" ht="13.5" x14ac:dyDescent="0.3">
      <c r="B127" s="210"/>
      <c r="C127" s="211"/>
      <c r="D127" s="208" t="s">
        <v>142</v>
      </c>
      <c r="E127" s="212" t="s">
        <v>39</v>
      </c>
      <c r="F127" s="213" t="s">
        <v>190</v>
      </c>
      <c r="G127" s="211"/>
      <c r="H127" s="214" t="s">
        <v>39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142</v>
      </c>
      <c r="AU127" s="220" t="s">
        <v>88</v>
      </c>
      <c r="AV127" s="12" t="s">
        <v>23</v>
      </c>
      <c r="AW127" s="12" t="s">
        <v>144</v>
      </c>
      <c r="AX127" s="12" t="s">
        <v>81</v>
      </c>
      <c r="AY127" s="220" t="s">
        <v>130</v>
      </c>
    </row>
    <row r="128" spans="2:65" s="13" customFormat="1" ht="13.5" x14ac:dyDescent="0.3">
      <c r="B128" s="221"/>
      <c r="C128" s="222"/>
      <c r="D128" s="223" t="s">
        <v>142</v>
      </c>
      <c r="E128" s="224" t="s">
        <v>39</v>
      </c>
      <c r="F128" s="225" t="s">
        <v>191</v>
      </c>
      <c r="G128" s="222"/>
      <c r="H128" s="226">
        <v>319.5</v>
      </c>
      <c r="I128" s="227"/>
      <c r="J128" s="222"/>
      <c r="K128" s="222"/>
      <c r="L128" s="228"/>
      <c r="M128" s="229"/>
      <c r="N128" s="230"/>
      <c r="O128" s="230"/>
      <c r="P128" s="230"/>
      <c r="Q128" s="230"/>
      <c r="R128" s="230"/>
      <c r="S128" s="230"/>
      <c r="T128" s="231"/>
      <c r="AT128" s="232" t="s">
        <v>142</v>
      </c>
      <c r="AU128" s="232" t="s">
        <v>88</v>
      </c>
      <c r="AV128" s="13" t="s">
        <v>88</v>
      </c>
      <c r="AW128" s="13" t="s">
        <v>144</v>
      </c>
      <c r="AX128" s="13" t="s">
        <v>81</v>
      </c>
      <c r="AY128" s="232" t="s">
        <v>130</v>
      </c>
    </row>
    <row r="129" spans="2:65" s="1" customFormat="1" ht="31.5" customHeight="1" x14ac:dyDescent="0.3">
      <c r="B129" s="36"/>
      <c r="C129" s="196" t="s">
        <v>201</v>
      </c>
      <c r="D129" s="196" t="s">
        <v>133</v>
      </c>
      <c r="E129" s="197" t="s">
        <v>202</v>
      </c>
      <c r="F129" s="198" t="s">
        <v>203</v>
      </c>
      <c r="G129" s="199" t="s">
        <v>166</v>
      </c>
      <c r="H129" s="200">
        <v>44</v>
      </c>
      <c r="I129" s="201"/>
      <c r="J129" s="202">
        <f>ROUND(I129*H129,2)</f>
        <v>0</v>
      </c>
      <c r="K129" s="198" t="s">
        <v>137</v>
      </c>
      <c r="L129" s="56"/>
      <c r="M129" s="203" t="s">
        <v>39</v>
      </c>
      <c r="N129" s="204" t="s">
        <v>52</v>
      </c>
      <c r="O129" s="37"/>
      <c r="P129" s="205">
        <f>O129*H129</f>
        <v>0</v>
      </c>
      <c r="Q129" s="205">
        <v>0</v>
      </c>
      <c r="R129" s="205">
        <f>Q129*H129</f>
        <v>0</v>
      </c>
      <c r="S129" s="205">
        <v>0</v>
      </c>
      <c r="T129" s="206">
        <f>S129*H129</f>
        <v>0</v>
      </c>
      <c r="AR129" s="18" t="s">
        <v>138</v>
      </c>
      <c r="AT129" s="18" t="s">
        <v>133</v>
      </c>
      <c r="AU129" s="18" t="s">
        <v>88</v>
      </c>
      <c r="AY129" s="18" t="s">
        <v>130</v>
      </c>
      <c r="BE129" s="207">
        <f>IF(N129="základní",J129,0)</f>
        <v>0</v>
      </c>
      <c r="BF129" s="207">
        <f>IF(N129="snížená",J129,0)</f>
        <v>0</v>
      </c>
      <c r="BG129" s="207">
        <f>IF(N129="zákl. přenesená",J129,0)</f>
        <v>0</v>
      </c>
      <c r="BH129" s="207">
        <f>IF(N129="sníž. přenesená",J129,0)</f>
        <v>0</v>
      </c>
      <c r="BI129" s="207">
        <f>IF(N129="nulová",J129,0)</f>
        <v>0</v>
      </c>
      <c r="BJ129" s="18" t="s">
        <v>23</v>
      </c>
      <c r="BK129" s="207">
        <f>ROUND(I129*H129,2)</f>
        <v>0</v>
      </c>
      <c r="BL129" s="18" t="s">
        <v>138</v>
      </c>
      <c r="BM129" s="18" t="s">
        <v>204</v>
      </c>
    </row>
    <row r="130" spans="2:65" s="12" customFormat="1" ht="13.5" x14ac:dyDescent="0.3">
      <c r="B130" s="210"/>
      <c r="C130" s="211"/>
      <c r="D130" s="208" t="s">
        <v>142</v>
      </c>
      <c r="E130" s="212" t="s">
        <v>39</v>
      </c>
      <c r="F130" s="213" t="s">
        <v>205</v>
      </c>
      <c r="G130" s="211"/>
      <c r="H130" s="214" t="s">
        <v>39</v>
      </c>
      <c r="I130" s="215"/>
      <c r="J130" s="211"/>
      <c r="K130" s="211"/>
      <c r="L130" s="216"/>
      <c r="M130" s="217"/>
      <c r="N130" s="218"/>
      <c r="O130" s="218"/>
      <c r="P130" s="218"/>
      <c r="Q130" s="218"/>
      <c r="R130" s="218"/>
      <c r="S130" s="218"/>
      <c r="T130" s="219"/>
      <c r="AT130" s="220" t="s">
        <v>142</v>
      </c>
      <c r="AU130" s="220" t="s">
        <v>88</v>
      </c>
      <c r="AV130" s="12" t="s">
        <v>23</v>
      </c>
      <c r="AW130" s="12" t="s">
        <v>144</v>
      </c>
      <c r="AX130" s="12" t="s">
        <v>81</v>
      </c>
      <c r="AY130" s="220" t="s">
        <v>130</v>
      </c>
    </row>
    <row r="131" spans="2:65" s="13" customFormat="1" ht="13.5" x14ac:dyDescent="0.3">
      <c r="B131" s="221"/>
      <c r="C131" s="222"/>
      <c r="D131" s="223" t="s">
        <v>142</v>
      </c>
      <c r="E131" s="224" t="s">
        <v>39</v>
      </c>
      <c r="F131" s="225" t="s">
        <v>206</v>
      </c>
      <c r="G131" s="222"/>
      <c r="H131" s="226">
        <v>44</v>
      </c>
      <c r="I131" s="227"/>
      <c r="J131" s="222"/>
      <c r="K131" s="222"/>
      <c r="L131" s="228"/>
      <c r="M131" s="229"/>
      <c r="N131" s="230"/>
      <c r="O131" s="230"/>
      <c r="P131" s="230"/>
      <c r="Q131" s="230"/>
      <c r="R131" s="230"/>
      <c r="S131" s="230"/>
      <c r="T131" s="231"/>
      <c r="AT131" s="232" t="s">
        <v>142</v>
      </c>
      <c r="AU131" s="232" t="s">
        <v>88</v>
      </c>
      <c r="AV131" s="13" t="s">
        <v>88</v>
      </c>
      <c r="AW131" s="13" t="s">
        <v>144</v>
      </c>
      <c r="AX131" s="13" t="s">
        <v>81</v>
      </c>
      <c r="AY131" s="232" t="s">
        <v>130</v>
      </c>
    </row>
    <row r="132" spans="2:65" s="1" customFormat="1" ht="31.5" customHeight="1" x14ac:dyDescent="0.3">
      <c r="B132" s="36"/>
      <c r="C132" s="196" t="s">
        <v>207</v>
      </c>
      <c r="D132" s="196" t="s">
        <v>133</v>
      </c>
      <c r="E132" s="197" t="s">
        <v>208</v>
      </c>
      <c r="F132" s="198" t="s">
        <v>209</v>
      </c>
      <c r="G132" s="199" t="s">
        <v>166</v>
      </c>
      <c r="H132" s="200">
        <v>44</v>
      </c>
      <c r="I132" s="201"/>
      <c r="J132" s="202">
        <f>ROUND(I132*H132,2)</f>
        <v>0</v>
      </c>
      <c r="K132" s="198" t="s">
        <v>137</v>
      </c>
      <c r="L132" s="56"/>
      <c r="M132" s="203" t="s">
        <v>39</v>
      </c>
      <c r="N132" s="204" t="s">
        <v>52</v>
      </c>
      <c r="O132" s="37"/>
      <c r="P132" s="205">
        <f>O132*H132</f>
        <v>0</v>
      </c>
      <c r="Q132" s="205">
        <v>0</v>
      </c>
      <c r="R132" s="205">
        <f>Q132*H132</f>
        <v>0</v>
      </c>
      <c r="S132" s="205">
        <v>0</v>
      </c>
      <c r="T132" s="206">
        <f>S132*H132</f>
        <v>0</v>
      </c>
      <c r="AR132" s="18" t="s">
        <v>138</v>
      </c>
      <c r="AT132" s="18" t="s">
        <v>133</v>
      </c>
      <c r="AU132" s="18" t="s">
        <v>88</v>
      </c>
      <c r="AY132" s="18" t="s">
        <v>130</v>
      </c>
      <c r="BE132" s="207">
        <f>IF(N132="základní",J132,0)</f>
        <v>0</v>
      </c>
      <c r="BF132" s="207">
        <f>IF(N132="snížená",J132,0)</f>
        <v>0</v>
      </c>
      <c r="BG132" s="207">
        <f>IF(N132="zákl. přenesená",J132,0)</f>
        <v>0</v>
      </c>
      <c r="BH132" s="207">
        <f>IF(N132="sníž. přenesená",J132,0)</f>
        <v>0</v>
      </c>
      <c r="BI132" s="207">
        <f>IF(N132="nulová",J132,0)</f>
        <v>0</v>
      </c>
      <c r="BJ132" s="18" t="s">
        <v>23</v>
      </c>
      <c r="BK132" s="207">
        <f>ROUND(I132*H132,2)</f>
        <v>0</v>
      </c>
      <c r="BL132" s="18" t="s">
        <v>138</v>
      </c>
      <c r="BM132" s="18" t="s">
        <v>210</v>
      </c>
    </row>
    <row r="133" spans="2:65" s="1" customFormat="1" ht="27" x14ac:dyDescent="0.3">
      <c r="B133" s="36"/>
      <c r="C133" s="58"/>
      <c r="D133" s="208" t="s">
        <v>140</v>
      </c>
      <c r="E133" s="58"/>
      <c r="F133" s="209" t="s">
        <v>211</v>
      </c>
      <c r="G133" s="58"/>
      <c r="H133" s="58"/>
      <c r="I133" s="164"/>
      <c r="J133" s="58"/>
      <c r="K133" s="58"/>
      <c r="L133" s="56"/>
      <c r="M133" s="73"/>
      <c r="N133" s="37"/>
      <c r="O133" s="37"/>
      <c r="P133" s="37"/>
      <c r="Q133" s="37"/>
      <c r="R133" s="37"/>
      <c r="S133" s="37"/>
      <c r="T133" s="74"/>
      <c r="AT133" s="18" t="s">
        <v>140</v>
      </c>
      <c r="AU133" s="18" t="s">
        <v>88</v>
      </c>
    </row>
    <row r="134" spans="2:65" s="12" customFormat="1" ht="13.5" x14ac:dyDescent="0.3">
      <c r="B134" s="210"/>
      <c r="C134" s="211"/>
      <c r="D134" s="208" t="s">
        <v>142</v>
      </c>
      <c r="E134" s="212" t="s">
        <v>39</v>
      </c>
      <c r="F134" s="213" t="s">
        <v>205</v>
      </c>
      <c r="G134" s="211"/>
      <c r="H134" s="214" t="s">
        <v>39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142</v>
      </c>
      <c r="AU134" s="220" t="s">
        <v>88</v>
      </c>
      <c r="AV134" s="12" t="s">
        <v>23</v>
      </c>
      <c r="AW134" s="12" t="s">
        <v>144</v>
      </c>
      <c r="AX134" s="12" t="s">
        <v>81</v>
      </c>
      <c r="AY134" s="220" t="s">
        <v>130</v>
      </c>
    </row>
    <row r="135" spans="2:65" s="13" customFormat="1" ht="13.5" x14ac:dyDescent="0.3">
      <c r="B135" s="221"/>
      <c r="C135" s="222"/>
      <c r="D135" s="223" t="s">
        <v>142</v>
      </c>
      <c r="E135" s="224" t="s">
        <v>39</v>
      </c>
      <c r="F135" s="225" t="s">
        <v>206</v>
      </c>
      <c r="G135" s="222"/>
      <c r="H135" s="226">
        <v>44</v>
      </c>
      <c r="I135" s="227"/>
      <c r="J135" s="222"/>
      <c r="K135" s="222"/>
      <c r="L135" s="228"/>
      <c r="M135" s="229"/>
      <c r="N135" s="230"/>
      <c r="O135" s="230"/>
      <c r="P135" s="230"/>
      <c r="Q135" s="230"/>
      <c r="R135" s="230"/>
      <c r="S135" s="230"/>
      <c r="T135" s="231"/>
      <c r="AT135" s="232" t="s">
        <v>142</v>
      </c>
      <c r="AU135" s="232" t="s">
        <v>88</v>
      </c>
      <c r="AV135" s="13" t="s">
        <v>88</v>
      </c>
      <c r="AW135" s="13" t="s">
        <v>144</v>
      </c>
      <c r="AX135" s="13" t="s">
        <v>81</v>
      </c>
      <c r="AY135" s="232" t="s">
        <v>130</v>
      </c>
    </row>
    <row r="136" spans="2:65" s="1" customFormat="1" ht="44.25" customHeight="1" x14ac:dyDescent="0.3">
      <c r="B136" s="36"/>
      <c r="C136" s="196" t="s">
        <v>212</v>
      </c>
      <c r="D136" s="196" t="s">
        <v>133</v>
      </c>
      <c r="E136" s="197" t="s">
        <v>213</v>
      </c>
      <c r="F136" s="198" t="s">
        <v>214</v>
      </c>
      <c r="G136" s="199" t="s">
        <v>166</v>
      </c>
      <c r="H136" s="200">
        <v>44</v>
      </c>
      <c r="I136" s="201"/>
      <c r="J136" s="202">
        <f>ROUND(I136*H136,2)</f>
        <v>0</v>
      </c>
      <c r="K136" s="198" t="s">
        <v>137</v>
      </c>
      <c r="L136" s="56"/>
      <c r="M136" s="203" t="s">
        <v>39</v>
      </c>
      <c r="N136" s="204" t="s">
        <v>52</v>
      </c>
      <c r="O136" s="37"/>
      <c r="P136" s="205">
        <f>O136*H136</f>
        <v>0</v>
      </c>
      <c r="Q136" s="205">
        <v>0</v>
      </c>
      <c r="R136" s="205">
        <f>Q136*H136</f>
        <v>0</v>
      </c>
      <c r="S136" s="205">
        <v>0.02</v>
      </c>
      <c r="T136" s="206">
        <f>S136*H136</f>
        <v>0.88</v>
      </c>
      <c r="AR136" s="18" t="s">
        <v>138</v>
      </c>
      <c r="AT136" s="18" t="s">
        <v>133</v>
      </c>
      <c r="AU136" s="18" t="s">
        <v>88</v>
      </c>
      <c r="AY136" s="18" t="s">
        <v>130</v>
      </c>
      <c r="BE136" s="207">
        <f>IF(N136="základní",J136,0)</f>
        <v>0</v>
      </c>
      <c r="BF136" s="207">
        <f>IF(N136="snížená",J136,0)</f>
        <v>0</v>
      </c>
      <c r="BG136" s="207">
        <f>IF(N136="zákl. přenesená",J136,0)</f>
        <v>0</v>
      </c>
      <c r="BH136" s="207">
        <f>IF(N136="sníž. přenesená",J136,0)</f>
        <v>0</v>
      </c>
      <c r="BI136" s="207">
        <f>IF(N136="nulová",J136,0)</f>
        <v>0</v>
      </c>
      <c r="BJ136" s="18" t="s">
        <v>23</v>
      </c>
      <c r="BK136" s="207">
        <f>ROUND(I136*H136,2)</f>
        <v>0</v>
      </c>
      <c r="BL136" s="18" t="s">
        <v>138</v>
      </c>
      <c r="BM136" s="18" t="s">
        <v>215</v>
      </c>
    </row>
    <row r="137" spans="2:65" s="1" customFormat="1" ht="67.5" x14ac:dyDescent="0.3">
      <c r="B137" s="36"/>
      <c r="C137" s="58"/>
      <c r="D137" s="208" t="s">
        <v>140</v>
      </c>
      <c r="E137" s="58"/>
      <c r="F137" s="209" t="s">
        <v>216</v>
      </c>
      <c r="G137" s="58"/>
      <c r="H137" s="58"/>
      <c r="I137" s="164"/>
      <c r="J137" s="58"/>
      <c r="K137" s="58"/>
      <c r="L137" s="56"/>
      <c r="M137" s="73"/>
      <c r="N137" s="37"/>
      <c r="O137" s="37"/>
      <c r="P137" s="37"/>
      <c r="Q137" s="37"/>
      <c r="R137" s="37"/>
      <c r="S137" s="37"/>
      <c r="T137" s="74"/>
      <c r="AT137" s="18" t="s">
        <v>140</v>
      </c>
      <c r="AU137" s="18" t="s">
        <v>88</v>
      </c>
    </row>
    <row r="138" spans="2:65" s="12" customFormat="1" ht="13.5" x14ac:dyDescent="0.3">
      <c r="B138" s="210"/>
      <c r="C138" s="211"/>
      <c r="D138" s="208" t="s">
        <v>142</v>
      </c>
      <c r="E138" s="212" t="s">
        <v>39</v>
      </c>
      <c r="F138" s="213" t="s">
        <v>217</v>
      </c>
      <c r="G138" s="211"/>
      <c r="H138" s="214" t="s">
        <v>39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142</v>
      </c>
      <c r="AU138" s="220" t="s">
        <v>88</v>
      </c>
      <c r="AV138" s="12" t="s">
        <v>23</v>
      </c>
      <c r="AW138" s="12" t="s">
        <v>144</v>
      </c>
      <c r="AX138" s="12" t="s">
        <v>81</v>
      </c>
      <c r="AY138" s="220" t="s">
        <v>130</v>
      </c>
    </row>
    <row r="139" spans="2:65" s="13" customFormat="1" ht="13.5" x14ac:dyDescent="0.3">
      <c r="B139" s="221"/>
      <c r="C139" s="222"/>
      <c r="D139" s="223" t="s">
        <v>142</v>
      </c>
      <c r="E139" s="224" t="s">
        <v>39</v>
      </c>
      <c r="F139" s="225" t="s">
        <v>206</v>
      </c>
      <c r="G139" s="222"/>
      <c r="H139" s="226">
        <v>44</v>
      </c>
      <c r="I139" s="227"/>
      <c r="J139" s="222"/>
      <c r="K139" s="222"/>
      <c r="L139" s="228"/>
      <c r="M139" s="229"/>
      <c r="N139" s="230"/>
      <c r="O139" s="230"/>
      <c r="P139" s="230"/>
      <c r="Q139" s="230"/>
      <c r="R139" s="230"/>
      <c r="S139" s="230"/>
      <c r="T139" s="231"/>
      <c r="AT139" s="232" t="s">
        <v>142</v>
      </c>
      <c r="AU139" s="232" t="s">
        <v>88</v>
      </c>
      <c r="AV139" s="13" t="s">
        <v>88</v>
      </c>
      <c r="AW139" s="13" t="s">
        <v>144</v>
      </c>
      <c r="AX139" s="13" t="s">
        <v>81</v>
      </c>
      <c r="AY139" s="232" t="s">
        <v>130</v>
      </c>
    </row>
    <row r="140" spans="2:65" s="1" customFormat="1" ht="31.5" customHeight="1" x14ac:dyDescent="0.3">
      <c r="B140" s="36"/>
      <c r="C140" s="196" t="s">
        <v>218</v>
      </c>
      <c r="D140" s="196" t="s">
        <v>133</v>
      </c>
      <c r="E140" s="197" t="s">
        <v>219</v>
      </c>
      <c r="F140" s="198" t="s">
        <v>220</v>
      </c>
      <c r="G140" s="199" t="s">
        <v>159</v>
      </c>
      <c r="H140" s="200">
        <v>182.102</v>
      </c>
      <c r="I140" s="201"/>
      <c r="J140" s="202">
        <f>ROUND(I140*H140,2)</f>
        <v>0</v>
      </c>
      <c r="K140" s="198" t="s">
        <v>137</v>
      </c>
      <c r="L140" s="56"/>
      <c r="M140" s="203" t="s">
        <v>39</v>
      </c>
      <c r="N140" s="204" t="s">
        <v>52</v>
      </c>
      <c r="O140" s="37"/>
      <c r="P140" s="205">
        <f>O140*H140</f>
        <v>0</v>
      </c>
      <c r="Q140" s="205">
        <v>0</v>
      </c>
      <c r="R140" s="205">
        <f>Q140*H140</f>
        <v>0</v>
      </c>
      <c r="S140" s="205">
        <v>0</v>
      </c>
      <c r="T140" s="206">
        <f>S140*H140</f>
        <v>0</v>
      </c>
      <c r="AR140" s="18" t="s">
        <v>138</v>
      </c>
      <c r="AT140" s="18" t="s">
        <v>133</v>
      </c>
      <c r="AU140" s="18" t="s">
        <v>88</v>
      </c>
      <c r="AY140" s="18" t="s">
        <v>130</v>
      </c>
      <c r="BE140" s="207">
        <f>IF(N140="základní",J140,0)</f>
        <v>0</v>
      </c>
      <c r="BF140" s="207">
        <f>IF(N140="snížená",J140,0)</f>
        <v>0</v>
      </c>
      <c r="BG140" s="207">
        <f>IF(N140="zákl. přenesená",J140,0)</f>
        <v>0</v>
      </c>
      <c r="BH140" s="207">
        <f>IF(N140="sníž. přenesená",J140,0)</f>
        <v>0</v>
      </c>
      <c r="BI140" s="207">
        <f>IF(N140="nulová",J140,0)</f>
        <v>0</v>
      </c>
      <c r="BJ140" s="18" t="s">
        <v>23</v>
      </c>
      <c r="BK140" s="207">
        <f>ROUND(I140*H140,2)</f>
        <v>0</v>
      </c>
      <c r="BL140" s="18" t="s">
        <v>138</v>
      </c>
      <c r="BM140" s="18" t="s">
        <v>221</v>
      </c>
    </row>
    <row r="141" spans="2:65" s="1" customFormat="1" ht="27" x14ac:dyDescent="0.3">
      <c r="B141" s="36"/>
      <c r="C141" s="58"/>
      <c r="D141" s="208" t="s">
        <v>140</v>
      </c>
      <c r="E141" s="58"/>
      <c r="F141" s="209" t="s">
        <v>222</v>
      </c>
      <c r="G141" s="58"/>
      <c r="H141" s="58"/>
      <c r="I141" s="164"/>
      <c r="J141" s="58"/>
      <c r="K141" s="58"/>
      <c r="L141" s="56"/>
      <c r="M141" s="73"/>
      <c r="N141" s="37"/>
      <c r="O141" s="37"/>
      <c r="P141" s="37"/>
      <c r="Q141" s="37"/>
      <c r="R141" s="37"/>
      <c r="S141" s="37"/>
      <c r="T141" s="74"/>
      <c r="AT141" s="18" t="s">
        <v>140</v>
      </c>
      <c r="AU141" s="18" t="s">
        <v>88</v>
      </c>
    </row>
    <row r="142" spans="2:65" s="11" customFormat="1" ht="29.85" customHeight="1" x14ac:dyDescent="0.3">
      <c r="B142" s="179"/>
      <c r="C142" s="180"/>
      <c r="D142" s="193" t="s">
        <v>80</v>
      </c>
      <c r="E142" s="194" t="s">
        <v>223</v>
      </c>
      <c r="F142" s="194" t="s">
        <v>224</v>
      </c>
      <c r="G142" s="180"/>
      <c r="H142" s="180"/>
      <c r="I142" s="183"/>
      <c r="J142" s="195">
        <f>BK142</f>
        <v>0</v>
      </c>
      <c r="K142" s="180"/>
      <c r="L142" s="185"/>
      <c r="M142" s="186"/>
      <c r="N142" s="187"/>
      <c r="O142" s="187"/>
      <c r="P142" s="188">
        <f>SUM(P143:P178)</f>
        <v>0</v>
      </c>
      <c r="Q142" s="187"/>
      <c r="R142" s="188">
        <f>SUM(R143:R178)</f>
        <v>182.78791200000003</v>
      </c>
      <c r="S142" s="187"/>
      <c r="T142" s="189">
        <f>SUM(T143:T178)</f>
        <v>0</v>
      </c>
      <c r="AR142" s="190" t="s">
        <v>23</v>
      </c>
      <c r="AT142" s="191" t="s">
        <v>80</v>
      </c>
      <c r="AU142" s="191" t="s">
        <v>23</v>
      </c>
      <c r="AY142" s="190" t="s">
        <v>130</v>
      </c>
      <c r="BK142" s="192">
        <f>SUM(BK143:BK178)</f>
        <v>0</v>
      </c>
    </row>
    <row r="143" spans="2:65" s="1" customFormat="1" ht="57" customHeight="1" x14ac:dyDescent="0.3">
      <c r="B143" s="36"/>
      <c r="C143" s="196" t="s">
        <v>8</v>
      </c>
      <c r="D143" s="196" t="s">
        <v>133</v>
      </c>
      <c r="E143" s="197" t="s">
        <v>225</v>
      </c>
      <c r="F143" s="198" t="s">
        <v>226</v>
      </c>
      <c r="G143" s="199" t="s">
        <v>166</v>
      </c>
      <c r="H143" s="200">
        <v>319.5</v>
      </c>
      <c r="I143" s="201"/>
      <c r="J143" s="202">
        <f>ROUND(I143*H143,2)</f>
        <v>0</v>
      </c>
      <c r="K143" s="198" t="s">
        <v>137</v>
      </c>
      <c r="L143" s="56"/>
      <c r="M143" s="203" t="s">
        <v>39</v>
      </c>
      <c r="N143" s="204" t="s">
        <v>52</v>
      </c>
      <c r="O143" s="37"/>
      <c r="P143" s="205">
        <f>O143*H143</f>
        <v>0</v>
      </c>
      <c r="Q143" s="205">
        <v>8.4250000000000005E-2</v>
      </c>
      <c r="R143" s="205">
        <f>Q143*H143</f>
        <v>26.917875000000002</v>
      </c>
      <c r="S143" s="205">
        <v>0</v>
      </c>
      <c r="T143" s="206">
        <f>S143*H143</f>
        <v>0</v>
      </c>
      <c r="AR143" s="18" t="s">
        <v>138</v>
      </c>
      <c r="AT143" s="18" t="s">
        <v>133</v>
      </c>
      <c r="AU143" s="18" t="s">
        <v>88</v>
      </c>
      <c r="AY143" s="18" t="s">
        <v>130</v>
      </c>
      <c r="BE143" s="207">
        <f>IF(N143="základní",J143,0)</f>
        <v>0</v>
      </c>
      <c r="BF143" s="207">
        <f>IF(N143="snížená",J143,0)</f>
        <v>0</v>
      </c>
      <c r="BG143" s="207">
        <f>IF(N143="zákl. přenesená",J143,0)</f>
        <v>0</v>
      </c>
      <c r="BH143" s="207">
        <f>IF(N143="sníž. přenesená",J143,0)</f>
        <v>0</v>
      </c>
      <c r="BI143" s="207">
        <f>IF(N143="nulová",J143,0)</f>
        <v>0</v>
      </c>
      <c r="BJ143" s="18" t="s">
        <v>23</v>
      </c>
      <c r="BK143" s="207">
        <f>ROUND(I143*H143,2)</f>
        <v>0</v>
      </c>
      <c r="BL143" s="18" t="s">
        <v>138</v>
      </c>
      <c r="BM143" s="18" t="s">
        <v>227</v>
      </c>
    </row>
    <row r="144" spans="2:65" s="1" customFormat="1" ht="121.5" x14ac:dyDescent="0.3">
      <c r="B144" s="36"/>
      <c r="C144" s="58"/>
      <c r="D144" s="208" t="s">
        <v>140</v>
      </c>
      <c r="E144" s="58"/>
      <c r="F144" s="209" t="s">
        <v>228</v>
      </c>
      <c r="G144" s="58"/>
      <c r="H144" s="58"/>
      <c r="I144" s="164"/>
      <c r="J144" s="58"/>
      <c r="K144" s="58"/>
      <c r="L144" s="56"/>
      <c r="M144" s="73"/>
      <c r="N144" s="37"/>
      <c r="O144" s="37"/>
      <c r="P144" s="37"/>
      <c r="Q144" s="37"/>
      <c r="R144" s="37"/>
      <c r="S144" s="37"/>
      <c r="T144" s="74"/>
      <c r="AT144" s="18" t="s">
        <v>140</v>
      </c>
      <c r="AU144" s="18" t="s">
        <v>88</v>
      </c>
    </row>
    <row r="145" spans="2:65" s="12" customFormat="1" ht="13.5" x14ac:dyDescent="0.3">
      <c r="B145" s="210"/>
      <c r="C145" s="211"/>
      <c r="D145" s="208" t="s">
        <v>142</v>
      </c>
      <c r="E145" s="212" t="s">
        <v>39</v>
      </c>
      <c r="F145" s="213" t="s">
        <v>229</v>
      </c>
      <c r="G145" s="211"/>
      <c r="H145" s="214" t="s">
        <v>39</v>
      </c>
      <c r="I145" s="215"/>
      <c r="J145" s="211"/>
      <c r="K145" s="211"/>
      <c r="L145" s="216"/>
      <c r="M145" s="217"/>
      <c r="N145" s="218"/>
      <c r="O145" s="218"/>
      <c r="P145" s="218"/>
      <c r="Q145" s="218"/>
      <c r="R145" s="218"/>
      <c r="S145" s="218"/>
      <c r="T145" s="219"/>
      <c r="AT145" s="220" t="s">
        <v>142</v>
      </c>
      <c r="AU145" s="220" t="s">
        <v>88</v>
      </c>
      <c r="AV145" s="12" t="s">
        <v>23</v>
      </c>
      <c r="AW145" s="12" t="s">
        <v>144</v>
      </c>
      <c r="AX145" s="12" t="s">
        <v>81</v>
      </c>
      <c r="AY145" s="220" t="s">
        <v>130</v>
      </c>
    </row>
    <row r="146" spans="2:65" s="13" customFormat="1" ht="13.5" x14ac:dyDescent="0.3">
      <c r="B146" s="221"/>
      <c r="C146" s="222"/>
      <c r="D146" s="208" t="s">
        <v>142</v>
      </c>
      <c r="E146" s="243" t="s">
        <v>39</v>
      </c>
      <c r="F146" s="244" t="s">
        <v>230</v>
      </c>
      <c r="G146" s="222"/>
      <c r="H146" s="245">
        <v>317</v>
      </c>
      <c r="I146" s="227"/>
      <c r="J146" s="222"/>
      <c r="K146" s="222"/>
      <c r="L146" s="228"/>
      <c r="M146" s="229"/>
      <c r="N146" s="230"/>
      <c r="O146" s="230"/>
      <c r="P146" s="230"/>
      <c r="Q146" s="230"/>
      <c r="R146" s="230"/>
      <c r="S146" s="230"/>
      <c r="T146" s="231"/>
      <c r="AT146" s="232" t="s">
        <v>142</v>
      </c>
      <c r="AU146" s="232" t="s">
        <v>88</v>
      </c>
      <c r="AV146" s="13" t="s">
        <v>88</v>
      </c>
      <c r="AW146" s="13" t="s">
        <v>144</v>
      </c>
      <c r="AX146" s="13" t="s">
        <v>81</v>
      </c>
      <c r="AY146" s="232" t="s">
        <v>130</v>
      </c>
    </row>
    <row r="147" spans="2:65" s="12" customFormat="1" ht="13.5" x14ac:dyDescent="0.3">
      <c r="B147" s="210"/>
      <c r="C147" s="211"/>
      <c r="D147" s="208" t="s">
        <v>142</v>
      </c>
      <c r="E147" s="212" t="s">
        <v>39</v>
      </c>
      <c r="F147" s="213" t="s">
        <v>231</v>
      </c>
      <c r="G147" s="211"/>
      <c r="H147" s="214" t="s">
        <v>39</v>
      </c>
      <c r="I147" s="215"/>
      <c r="J147" s="211"/>
      <c r="K147" s="211"/>
      <c r="L147" s="216"/>
      <c r="M147" s="217"/>
      <c r="N147" s="218"/>
      <c r="O147" s="218"/>
      <c r="P147" s="218"/>
      <c r="Q147" s="218"/>
      <c r="R147" s="218"/>
      <c r="S147" s="218"/>
      <c r="T147" s="219"/>
      <c r="AT147" s="220" t="s">
        <v>142</v>
      </c>
      <c r="AU147" s="220" t="s">
        <v>88</v>
      </c>
      <c r="AV147" s="12" t="s">
        <v>23</v>
      </c>
      <c r="AW147" s="12" t="s">
        <v>144</v>
      </c>
      <c r="AX147" s="12" t="s">
        <v>81</v>
      </c>
      <c r="AY147" s="220" t="s">
        <v>130</v>
      </c>
    </row>
    <row r="148" spans="2:65" s="13" customFormat="1" ht="13.5" x14ac:dyDescent="0.3">
      <c r="B148" s="221"/>
      <c r="C148" s="222"/>
      <c r="D148" s="223" t="s">
        <v>142</v>
      </c>
      <c r="E148" s="224" t="s">
        <v>39</v>
      </c>
      <c r="F148" s="225" t="s">
        <v>189</v>
      </c>
      <c r="G148" s="222"/>
      <c r="H148" s="226">
        <v>2.5</v>
      </c>
      <c r="I148" s="227"/>
      <c r="J148" s="222"/>
      <c r="K148" s="222"/>
      <c r="L148" s="228"/>
      <c r="M148" s="229"/>
      <c r="N148" s="230"/>
      <c r="O148" s="230"/>
      <c r="P148" s="230"/>
      <c r="Q148" s="230"/>
      <c r="R148" s="230"/>
      <c r="S148" s="230"/>
      <c r="T148" s="231"/>
      <c r="AT148" s="232" t="s">
        <v>142</v>
      </c>
      <c r="AU148" s="232" t="s">
        <v>88</v>
      </c>
      <c r="AV148" s="13" t="s">
        <v>88</v>
      </c>
      <c r="AW148" s="13" t="s">
        <v>144</v>
      </c>
      <c r="AX148" s="13" t="s">
        <v>81</v>
      </c>
      <c r="AY148" s="232" t="s">
        <v>130</v>
      </c>
    </row>
    <row r="149" spans="2:65" s="1" customFormat="1" ht="31.5" customHeight="1" x14ac:dyDescent="0.3">
      <c r="B149" s="36"/>
      <c r="C149" s="233" t="s">
        <v>232</v>
      </c>
      <c r="D149" s="233" t="s">
        <v>177</v>
      </c>
      <c r="E149" s="234" t="s">
        <v>233</v>
      </c>
      <c r="F149" s="235" t="s">
        <v>234</v>
      </c>
      <c r="G149" s="236" t="s">
        <v>166</v>
      </c>
      <c r="H149" s="237">
        <v>320.17</v>
      </c>
      <c r="I149" s="238"/>
      <c r="J149" s="239">
        <f>ROUND(I149*H149,2)</f>
        <v>0</v>
      </c>
      <c r="K149" s="235" t="s">
        <v>137</v>
      </c>
      <c r="L149" s="240"/>
      <c r="M149" s="241" t="s">
        <v>39</v>
      </c>
      <c r="N149" s="242" t="s">
        <v>52</v>
      </c>
      <c r="O149" s="37"/>
      <c r="P149" s="205">
        <f>O149*H149</f>
        <v>0</v>
      </c>
      <c r="Q149" s="205">
        <v>0.14000000000000001</v>
      </c>
      <c r="R149" s="205">
        <f>Q149*H149</f>
        <v>44.823800000000006</v>
      </c>
      <c r="S149" s="205">
        <v>0</v>
      </c>
      <c r="T149" s="206">
        <f>S149*H149</f>
        <v>0</v>
      </c>
      <c r="AR149" s="18" t="s">
        <v>181</v>
      </c>
      <c r="AT149" s="18" t="s">
        <v>177</v>
      </c>
      <c r="AU149" s="18" t="s">
        <v>88</v>
      </c>
      <c r="AY149" s="18" t="s">
        <v>130</v>
      </c>
      <c r="BE149" s="207">
        <f>IF(N149="základní",J149,0)</f>
        <v>0</v>
      </c>
      <c r="BF149" s="207">
        <f>IF(N149="snížená",J149,0)</f>
        <v>0</v>
      </c>
      <c r="BG149" s="207">
        <f>IF(N149="zákl. přenesená",J149,0)</f>
        <v>0</v>
      </c>
      <c r="BH149" s="207">
        <f>IF(N149="sníž. přenesená",J149,0)</f>
        <v>0</v>
      </c>
      <c r="BI149" s="207">
        <f>IF(N149="nulová",J149,0)</f>
        <v>0</v>
      </c>
      <c r="BJ149" s="18" t="s">
        <v>23</v>
      </c>
      <c r="BK149" s="207">
        <f>ROUND(I149*H149,2)</f>
        <v>0</v>
      </c>
      <c r="BL149" s="18" t="s">
        <v>138</v>
      </c>
      <c r="BM149" s="18" t="s">
        <v>235</v>
      </c>
    </row>
    <row r="150" spans="2:65" s="1" customFormat="1" ht="27" x14ac:dyDescent="0.3">
      <c r="B150" s="36"/>
      <c r="C150" s="58"/>
      <c r="D150" s="208" t="s">
        <v>236</v>
      </c>
      <c r="E150" s="58"/>
      <c r="F150" s="209" t="s">
        <v>237</v>
      </c>
      <c r="G150" s="58"/>
      <c r="H150" s="58"/>
      <c r="I150" s="164"/>
      <c r="J150" s="58"/>
      <c r="K150" s="58"/>
      <c r="L150" s="56"/>
      <c r="M150" s="73"/>
      <c r="N150" s="37"/>
      <c r="O150" s="37"/>
      <c r="P150" s="37"/>
      <c r="Q150" s="37"/>
      <c r="R150" s="37"/>
      <c r="S150" s="37"/>
      <c r="T150" s="74"/>
      <c r="AT150" s="18" t="s">
        <v>236</v>
      </c>
      <c r="AU150" s="18" t="s">
        <v>88</v>
      </c>
    </row>
    <row r="151" spans="2:65" s="12" customFormat="1" ht="13.5" x14ac:dyDescent="0.3">
      <c r="B151" s="210"/>
      <c r="C151" s="211"/>
      <c r="D151" s="208" t="s">
        <v>142</v>
      </c>
      <c r="E151" s="212" t="s">
        <v>39</v>
      </c>
      <c r="F151" s="213" t="s">
        <v>229</v>
      </c>
      <c r="G151" s="211"/>
      <c r="H151" s="214" t="s">
        <v>39</v>
      </c>
      <c r="I151" s="215"/>
      <c r="J151" s="211"/>
      <c r="K151" s="211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142</v>
      </c>
      <c r="AU151" s="220" t="s">
        <v>88</v>
      </c>
      <c r="AV151" s="12" t="s">
        <v>23</v>
      </c>
      <c r="AW151" s="12" t="s">
        <v>144</v>
      </c>
      <c r="AX151" s="12" t="s">
        <v>81</v>
      </c>
      <c r="AY151" s="220" t="s">
        <v>130</v>
      </c>
    </row>
    <row r="152" spans="2:65" s="13" customFormat="1" ht="13.5" x14ac:dyDescent="0.3">
      <c r="B152" s="221"/>
      <c r="C152" s="222"/>
      <c r="D152" s="223" t="s">
        <v>142</v>
      </c>
      <c r="E152" s="224" t="s">
        <v>39</v>
      </c>
      <c r="F152" s="225" t="s">
        <v>238</v>
      </c>
      <c r="G152" s="222"/>
      <c r="H152" s="226">
        <v>320.17</v>
      </c>
      <c r="I152" s="227"/>
      <c r="J152" s="222"/>
      <c r="K152" s="222"/>
      <c r="L152" s="228"/>
      <c r="M152" s="229"/>
      <c r="N152" s="230"/>
      <c r="O152" s="230"/>
      <c r="P152" s="230"/>
      <c r="Q152" s="230"/>
      <c r="R152" s="230"/>
      <c r="S152" s="230"/>
      <c r="T152" s="231"/>
      <c r="AT152" s="232" t="s">
        <v>142</v>
      </c>
      <c r="AU152" s="232" t="s">
        <v>88</v>
      </c>
      <c r="AV152" s="13" t="s">
        <v>88</v>
      </c>
      <c r="AW152" s="13" t="s">
        <v>144</v>
      </c>
      <c r="AX152" s="13" t="s">
        <v>81</v>
      </c>
      <c r="AY152" s="232" t="s">
        <v>130</v>
      </c>
    </row>
    <row r="153" spans="2:65" s="1" customFormat="1" ht="31.5" customHeight="1" x14ac:dyDescent="0.3">
      <c r="B153" s="36"/>
      <c r="C153" s="233" t="s">
        <v>239</v>
      </c>
      <c r="D153" s="233" t="s">
        <v>177</v>
      </c>
      <c r="E153" s="234" t="s">
        <v>240</v>
      </c>
      <c r="F153" s="235" t="s">
        <v>241</v>
      </c>
      <c r="G153" s="236" t="s">
        <v>166</v>
      </c>
      <c r="H153" s="237">
        <v>2.5249999999999999</v>
      </c>
      <c r="I153" s="238"/>
      <c r="J153" s="239">
        <f>ROUND(I153*H153,2)</f>
        <v>0</v>
      </c>
      <c r="K153" s="235" t="s">
        <v>137</v>
      </c>
      <c r="L153" s="240"/>
      <c r="M153" s="241" t="s">
        <v>39</v>
      </c>
      <c r="N153" s="242" t="s">
        <v>52</v>
      </c>
      <c r="O153" s="37"/>
      <c r="P153" s="205">
        <f>O153*H153</f>
        <v>0</v>
      </c>
      <c r="Q153" s="205">
        <v>0.14599999999999999</v>
      </c>
      <c r="R153" s="205">
        <f>Q153*H153</f>
        <v>0.36864999999999998</v>
      </c>
      <c r="S153" s="205">
        <v>0</v>
      </c>
      <c r="T153" s="206">
        <f>S153*H153</f>
        <v>0</v>
      </c>
      <c r="AR153" s="18" t="s">
        <v>181</v>
      </c>
      <c r="AT153" s="18" t="s">
        <v>177</v>
      </c>
      <c r="AU153" s="18" t="s">
        <v>88</v>
      </c>
      <c r="AY153" s="18" t="s">
        <v>130</v>
      </c>
      <c r="BE153" s="207">
        <f>IF(N153="základní",J153,0)</f>
        <v>0</v>
      </c>
      <c r="BF153" s="207">
        <f>IF(N153="snížená",J153,0)</f>
        <v>0</v>
      </c>
      <c r="BG153" s="207">
        <f>IF(N153="zákl. přenesená",J153,0)</f>
        <v>0</v>
      </c>
      <c r="BH153" s="207">
        <f>IF(N153="sníž. přenesená",J153,0)</f>
        <v>0</v>
      </c>
      <c r="BI153" s="207">
        <f>IF(N153="nulová",J153,0)</f>
        <v>0</v>
      </c>
      <c r="BJ153" s="18" t="s">
        <v>23</v>
      </c>
      <c r="BK153" s="207">
        <f>ROUND(I153*H153,2)</f>
        <v>0</v>
      </c>
      <c r="BL153" s="18" t="s">
        <v>138</v>
      </c>
      <c r="BM153" s="18" t="s">
        <v>242</v>
      </c>
    </row>
    <row r="154" spans="2:65" s="1" customFormat="1" ht="27" x14ac:dyDescent="0.3">
      <c r="B154" s="36"/>
      <c r="C154" s="58"/>
      <c r="D154" s="208" t="s">
        <v>236</v>
      </c>
      <c r="E154" s="58"/>
      <c r="F154" s="209" t="s">
        <v>237</v>
      </c>
      <c r="G154" s="58"/>
      <c r="H154" s="58"/>
      <c r="I154" s="164"/>
      <c r="J154" s="58"/>
      <c r="K154" s="58"/>
      <c r="L154" s="56"/>
      <c r="M154" s="73"/>
      <c r="N154" s="37"/>
      <c r="O154" s="37"/>
      <c r="P154" s="37"/>
      <c r="Q154" s="37"/>
      <c r="R154" s="37"/>
      <c r="S154" s="37"/>
      <c r="T154" s="74"/>
      <c r="AT154" s="18" t="s">
        <v>236</v>
      </c>
      <c r="AU154" s="18" t="s">
        <v>88</v>
      </c>
    </row>
    <row r="155" spans="2:65" s="12" customFormat="1" ht="13.5" x14ac:dyDescent="0.3">
      <c r="B155" s="210"/>
      <c r="C155" s="211"/>
      <c r="D155" s="208" t="s">
        <v>142</v>
      </c>
      <c r="E155" s="212" t="s">
        <v>39</v>
      </c>
      <c r="F155" s="213" t="s">
        <v>231</v>
      </c>
      <c r="G155" s="211"/>
      <c r="H155" s="214" t="s">
        <v>39</v>
      </c>
      <c r="I155" s="215"/>
      <c r="J155" s="211"/>
      <c r="K155" s="211"/>
      <c r="L155" s="216"/>
      <c r="M155" s="217"/>
      <c r="N155" s="218"/>
      <c r="O155" s="218"/>
      <c r="P155" s="218"/>
      <c r="Q155" s="218"/>
      <c r="R155" s="218"/>
      <c r="S155" s="218"/>
      <c r="T155" s="219"/>
      <c r="AT155" s="220" t="s">
        <v>142</v>
      </c>
      <c r="AU155" s="220" t="s">
        <v>88</v>
      </c>
      <c r="AV155" s="12" t="s">
        <v>23</v>
      </c>
      <c r="AW155" s="12" t="s">
        <v>144</v>
      </c>
      <c r="AX155" s="12" t="s">
        <v>81</v>
      </c>
      <c r="AY155" s="220" t="s">
        <v>130</v>
      </c>
    </row>
    <row r="156" spans="2:65" s="13" customFormat="1" ht="13.5" x14ac:dyDescent="0.3">
      <c r="B156" s="221"/>
      <c r="C156" s="222"/>
      <c r="D156" s="223" t="s">
        <v>142</v>
      </c>
      <c r="E156" s="224" t="s">
        <v>39</v>
      </c>
      <c r="F156" s="225" t="s">
        <v>243</v>
      </c>
      <c r="G156" s="222"/>
      <c r="H156" s="226">
        <v>2.5249999999999999</v>
      </c>
      <c r="I156" s="227"/>
      <c r="J156" s="222"/>
      <c r="K156" s="222"/>
      <c r="L156" s="228"/>
      <c r="M156" s="229"/>
      <c r="N156" s="230"/>
      <c r="O156" s="230"/>
      <c r="P156" s="230"/>
      <c r="Q156" s="230"/>
      <c r="R156" s="230"/>
      <c r="S156" s="230"/>
      <c r="T156" s="231"/>
      <c r="AT156" s="232" t="s">
        <v>142</v>
      </c>
      <c r="AU156" s="232" t="s">
        <v>88</v>
      </c>
      <c r="AV156" s="13" t="s">
        <v>88</v>
      </c>
      <c r="AW156" s="13" t="s">
        <v>144</v>
      </c>
      <c r="AX156" s="13" t="s">
        <v>81</v>
      </c>
      <c r="AY156" s="232" t="s">
        <v>130</v>
      </c>
    </row>
    <row r="157" spans="2:65" s="1" customFormat="1" ht="57" customHeight="1" x14ac:dyDescent="0.3">
      <c r="B157" s="36"/>
      <c r="C157" s="196" t="s">
        <v>244</v>
      </c>
      <c r="D157" s="196" t="s">
        <v>133</v>
      </c>
      <c r="E157" s="197" t="s">
        <v>245</v>
      </c>
      <c r="F157" s="198" t="s">
        <v>246</v>
      </c>
      <c r="G157" s="199" t="s">
        <v>166</v>
      </c>
      <c r="H157" s="200">
        <v>8.5</v>
      </c>
      <c r="I157" s="201"/>
      <c r="J157" s="202">
        <f>ROUND(I157*H157,2)</f>
        <v>0</v>
      </c>
      <c r="K157" s="198" t="s">
        <v>137</v>
      </c>
      <c r="L157" s="56"/>
      <c r="M157" s="203" t="s">
        <v>39</v>
      </c>
      <c r="N157" s="204" t="s">
        <v>52</v>
      </c>
      <c r="O157" s="37"/>
      <c r="P157" s="205">
        <f>O157*H157</f>
        <v>0</v>
      </c>
      <c r="Q157" s="205">
        <v>8.5650000000000004E-2</v>
      </c>
      <c r="R157" s="205">
        <f>Q157*H157</f>
        <v>0.72802500000000003</v>
      </c>
      <c r="S157" s="205">
        <v>0</v>
      </c>
      <c r="T157" s="206">
        <f>S157*H157</f>
        <v>0</v>
      </c>
      <c r="AR157" s="18" t="s">
        <v>138</v>
      </c>
      <c r="AT157" s="18" t="s">
        <v>133</v>
      </c>
      <c r="AU157" s="18" t="s">
        <v>88</v>
      </c>
      <c r="AY157" s="18" t="s">
        <v>130</v>
      </c>
      <c r="BE157" s="207">
        <f>IF(N157="základní",J157,0)</f>
        <v>0</v>
      </c>
      <c r="BF157" s="207">
        <f>IF(N157="snížená",J157,0)</f>
        <v>0</v>
      </c>
      <c r="BG157" s="207">
        <f>IF(N157="zákl. přenesená",J157,0)</f>
        <v>0</v>
      </c>
      <c r="BH157" s="207">
        <f>IF(N157="sníž. přenesená",J157,0)</f>
        <v>0</v>
      </c>
      <c r="BI157" s="207">
        <f>IF(N157="nulová",J157,0)</f>
        <v>0</v>
      </c>
      <c r="BJ157" s="18" t="s">
        <v>23</v>
      </c>
      <c r="BK157" s="207">
        <f>ROUND(I157*H157,2)</f>
        <v>0</v>
      </c>
      <c r="BL157" s="18" t="s">
        <v>138</v>
      </c>
      <c r="BM157" s="18" t="s">
        <v>247</v>
      </c>
    </row>
    <row r="158" spans="2:65" s="1" customFormat="1" ht="121.5" x14ac:dyDescent="0.3">
      <c r="B158" s="36"/>
      <c r="C158" s="58"/>
      <c r="D158" s="208" t="s">
        <v>140</v>
      </c>
      <c r="E158" s="58"/>
      <c r="F158" s="209" t="s">
        <v>228</v>
      </c>
      <c r="G158" s="58"/>
      <c r="H158" s="58"/>
      <c r="I158" s="164"/>
      <c r="J158" s="58"/>
      <c r="K158" s="58"/>
      <c r="L158" s="56"/>
      <c r="M158" s="73"/>
      <c r="N158" s="37"/>
      <c r="O158" s="37"/>
      <c r="P158" s="37"/>
      <c r="Q158" s="37"/>
      <c r="R158" s="37"/>
      <c r="S158" s="37"/>
      <c r="T158" s="74"/>
      <c r="AT158" s="18" t="s">
        <v>140</v>
      </c>
      <c r="AU158" s="18" t="s">
        <v>88</v>
      </c>
    </row>
    <row r="159" spans="2:65" s="12" customFormat="1" ht="13.5" x14ac:dyDescent="0.3">
      <c r="B159" s="210"/>
      <c r="C159" s="211"/>
      <c r="D159" s="208" t="s">
        <v>142</v>
      </c>
      <c r="E159" s="212" t="s">
        <v>39</v>
      </c>
      <c r="F159" s="213" t="s">
        <v>248</v>
      </c>
      <c r="G159" s="211"/>
      <c r="H159" s="214" t="s">
        <v>39</v>
      </c>
      <c r="I159" s="215"/>
      <c r="J159" s="211"/>
      <c r="K159" s="211"/>
      <c r="L159" s="216"/>
      <c r="M159" s="217"/>
      <c r="N159" s="218"/>
      <c r="O159" s="218"/>
      <c r="P159" s="218"/>
      <c r="Q159" s="218"/>
      <c r="R159" s="218"/>
      <c r="S159" s="218"/>
      <c r="T159" s="219"/>
      <c r="AT159" s="220" t="s">
        <v>142</v>
      </c>
      <c r="AU159" s="220" t="s">
        <v>88</v>
      </c>
      <c r="AV159" s="12" t="s">
        <v>23</v>
      </c>
      <c r="AW159" s="12" t="s">
        <v>144</v>
      </c>
      <c r="AX159" s="12" t="s">
        <v>81</v>
      </c>
      <c r="AY159" s="220" t="s">
        <v>130</v>
      </c>
    </row>
    <row r="160" spans="2:65" s="13" customFormat="1" ht="13.5" x14ac:dyDescent="0.3">
      <c r="B160" s="221"/>
      <c r="C160" s="222"/>
      <c r="D160" s="223" t="s">
        <v>142</v>
      </c>
      <c r="E160" s="224" t="s">
        <v>39</v>
      </c>
      <c r="F160" s="225" t="s">
        <v>249</v>
      </c>
      <c r="G160" s="222"/>
      <c r="H160" s="226">
        <v>8.5</v>
      </c>
      <c r="I160" s="227"/>
      <c r="J160" s="222"/>
      <c r="K160" s="222"/>
      <c r="L160" s="228"/>
      <c r="M160" s="229"/>
      <c r="N160" s="230"/>
      <c r="O160" s="230"/>
      <c r="P160" s="230"/>
      <c r="Q160" s="230"/>
      <c r="R160" s="230"/>
      <c r="S160" s="230"/>
      <c r="T160" s="231"/>
      <c r="AT160" s="232" t="s">
        <v>142</v>
      </c>
      <c r="AU160" s="232" t="s">
        <v>88</v>
      </c>
      <c r="AV160" s="13" t="s">
        <v>88</v>
      </c>
      <c r="AW160" s="13" t="s">
        <v>144</v>
      </c>
      <c r="AX160" s="13" t="s">
        <v>81</v>
      </c>
      <c r="AY160" s="232" t="s">
        <v>130</v>
      </c>
    </row>
    <row r="161" spans="2:65" s="1" customFormat="1" ht="31.5" customHeight="1" x14ac:dyDescent="0.3">
      <c r="B161" s="36"/>
      <c r="C161" s="233" t="s">
        <v>250</v>
      </c>
      <c r="D161" s="233" t="s">
        <v>177</v>
      </c>
      <c r="E161" s="234" t="s">
        <v>251</v>
      </c>
      <c r="F161" s="235" t="s">
        <v>252</v>
      </c>
      <c r="G161" s="236" t="s">
        <v>166</v>
      </c>
      <c r="H161" s="237">
        <v>8.5850000000000009</v>
      </c>
      <c r="I161" s="238"/>
      <c r="J161" s="239">
        <f>ROUND(I161*H161,2)</f>
        <v>0</v>
      </c>
      <c r="K161" s="235" t="s">
        <v>137</v>
      </c>
      <c r="L161" s="240"/>
      <c r="M161" s="241" t="s">
        <v>39</v>
      </c>
      <c r="N161" s="242" t="s">
        <v>52</v>
      </c>
      <c r="O161" s="37"/>
      <c r="P161" s="205">
        <f>O161*H161</f>
        <v>0</v>
      </c>
      <c r="Q161" s="205">
        <v>0.18</v>
      </c>
      <c r="R161" s="205">
        <f>Q161*H161</f>
        <v>1.5453000000000001</v>
      </c>
      <c r="S161" s="205">
        <v>0</v>
      </c>
      <c r="T161" s="206">
        <f>S161*H161</f>
        <v>0</v>
      </c>
      <c r="AR161" s="18" t="s">
        <v>181</v>
      </c>
      <c r="AT161" s="18" t="s">
        <v>177</v>
      </c>
      <c r="AU161" s="18" t="s">
        <v>88</v>
      </c>
      <c r="AY161" s="18" t="s">
        <v>130</v>
      </c>
      <c r="BE161" s="207">
        <f>IF(N161="základní",J161,0)</f>
        <v>0</v>
      </c>
      <c r="BF161" s="207">
        <f>IF(N161="snížená",J161,0)</f>
        <v>0</v>
      </c>
      <c r="BG161" s="207">
        <f>IF(N161="zákl. přenesená",J161,0)</f>
        <v>0</v>
      </c>
      <c r="BH161" s="207">
        <f>IF(N161="sníž. přenesená",J161,0)</f>
        <v>0</v>
      </c>
      <c r="BI161" s="207">
        <f>IF(N161="nulová",J161,0)</f>
        <v>0</v>
      </c>
      <c r="BJ161" s="18" t="s">
        <v>23</v>
      </c>
      <c r="BK161" s="207">
        <f>ROUND(I161*H161,2)</f>
        <v>0</v>
      </c>
      <c r="BL161" s="18" t="s">
        <v>138</v>
      </c>
      <c r="BM161" s="18" t="s">
        <v>253</v>
      </c>
    </row>
    <row r="162" spans="2:65" s="1" customFormat="1" ht="27" x14ac:dyDescent="0.3">
      <c r="B162" s="36"/>
      <c r="C162" s="58"/>
      <c r="D162" s="208" t="s">
        <v>236</v>
      </c>
      <c r="E162" s="58"/>
      <c r="F162" s="209" t="s">
        <v>237</v>
      </c>
      <c r="G162" s="58"/>
      <c r="H162" s="58"/>
      <c r="I162" s="164"/>
      <c r="J162" s="58"/>
      <c r="K162" s="58"/>
      <c r="L162" s="56"/>
      <c r="M162" s="73"/>
      <c r="N162" s="37"/>
      <c r="O162" s="37"/>
      <c r="P162" s="37"/>
      <c r="Q162" s="37"/>
      <c r="R162" s="37"/>
      <c r="S162" s="37"/>
      <c r="T162" s="74"/>
      <c r="AT162" s="18" t="s">
        <v>236</v>
      </c>
      <c r="AU162" s="18" t="s">
        <v>88</v>
      </c>
    </row>
    <row r="163" spans="2:65" s="12" customFormat="1" ht="13.5" x14ac:dyDescent="0.3">
      <c r="B163" s="210"/>
      <c r="C163" s="211"/>
      <c r="D163" s="208" t="s">
        <v>142</v>
      </c>
      <c r="E163" s="212" t="s">
        <v>39</v>
      </c>
      <c r="F163" s="213" t="s">
        <v>248</v>
      </c>
      <c r="G163" s="211"/>
      <c r="H163" s="214" t="s">
        <v>39</v>
      </c>
      <c r="I163" s="215"/>
      <c r="J163" s="211"/>
      <c r="K163" s="211"/>
      <c r="L163" s="216"/>
      <c r="M163" s="217"/>
      <c r="N163" s="218"/>
      <c r="O163" s="218"/>
      <c r="P163" s="218"/>
      <c r="Q163" s="218"/>
      <c r="R163" s="218"/>
      <c r="S163" s="218"/>
      <c r="T163" s="219"/>
      <c r="AT163" s="220" t="s">
        <v>142</v>
      </c>
      <c r="AU163" s="220" t="s">
        <v>88</v>
      </c>
      <c r="AV163" s="12" t="s">
        <v>23</v>
      </c>
      <c r="AW163" s="12" t="s">
        <v>144</v>
      </c>
      <c r="AX163" s="12" t="s">
        <v>81</v>
      </c>
      <c r="AY163" s="220" t="s">
        <v>130</v>
      </c>
    </row>
    <row r="164" spans="2:65" s="13" customFormat="1" ht="13.5" x14ac:dyDescent="0.3">
      <c r="B164" s="221"/>
      <c r="C164" s="222"/>
      <c r="D164" s="223" t="s">
        <v>142</v>
      </c>
      <c r="E164" s="224" t="s">
        <v>39</v>
      </c>
      <c r="F164" s="225" t="s">
        <v>254</v>
      </c>
      <c r="G164" s="222"/>
      <c r="H164" s="226">
        <v>8.5850000000000009</v>
      </c>
      <c r="I164" s="227"/>
      <c r="J164" s="222"/>
      <c r="K164" s="222"/>
      <c r="L164" s="228"/>
      <c r="M164" s="229"/>
      <c r="N164" s="230"/>
      <c r="O164" s="230"/>
      <c r="P164" s="230"/>
      <c r="Q164" s="230"/>
      <c r="R164" s="230"/>
      <c r="S164" s="230"/>
      <c r="T164" s="231"/>
      <c r="AT164" s="232" t="s">
        <v>142</v>
      </c>
      <c r="AU164" s="232" t="s">
        <v>88</v>
      </c>
      <c r="AV164" s="13" t="s">
        <v>88</v>
      </c>
      <c r="AW164" s="13" t="s">
        <v>144</v>
      </c>
      <c r="AX164" s="13" t="s">
        <v>81</v>
      </c>
      <c r="AY164" s="232" t="s">
        <v>130</v>
      </c>
    </row>
    <row r="165" spans="2:65" s="1" customFormat="1" ht="44.25" customHeight="1" x14ac:dyDescent="0.3">
      <c r="B165" s="36"/>
      <c r="C165" s="196" t="s">
        <v>255</v>
      </c>
      <c r="D165" s="196" t="s">
        <v>133</v>
      </c>
      <c r="E165" s="197" t="s">
        <v>256</v>
      </c>
      <c r="F165" s="198" t="s">
        <v>257</v>
      </c>
      <c r="G165" s="199" t="s">
        <v>258</v>
      </c>
      <c r="H165" s="200">
        <v>435</v>
      </c>
      <c r="I165" s="201"/>
      <c r="J165" s="202">
        <f>ROUND(I165*H165,2)</f>
        <v>0</v>
      </c>
      <c r="K165" s="198" t="s">
        <v>137</v>
      </c>
      <c r="L165" s="56"/>
      <c r="M165" s="203" t="s">
        <v>39</v>
      </c>
      <c r="N165" s="204" t="s">
        <v>52</v>
      </c>
      <c r="O165" s="37"/>
      <c r="P165" s="205">
        <f>O165*H165</f>
        <v>0</v>
      </c>
      <c r="Q165" s="205">
        <v>0.1295</v>
      </c>
      <c r="R165" s="205">
        <f>Q165*H165</f>
        <v>56.332500000000003</v>
      </c>
      <c r="S165" s="205">
        <v>0</v>
      </c>
      <c r="T165" s="206">
        <f>S165*H165</f>
        <v>0</v>
      </c>
      <c r="AR165" s="18" t="s">
        <v>138</v>
      </c>
      <c r="AT165" s="18" t="s">
        <v>133</v>
      </c>
      <c r="AU165" s="18" t="s">
        <v>88</v>
      </c>
      <c r="AY165" s="18" t="s">
        <v>130</v>
      </c>
      <c r="BE165" s="207">
        <f>IF(N165="základní",J165,0)</f>
        <v>0</v>
      </c>
      <c r="BF165" s="207">
        <f>IF(N165="snížená",J165,0)</f>
        <v>0</v>
      </c>
      <c r="BG165" s="207">
        <f>IF(N165="zákl. přenesená",J165,0)</f>
        <v>0</v>
      </c>
      <c r="BH165" s="207">
        <f>IF(N165="sníž. přenesená",J165,0)</f>
        <v>0</v>
      </c>
      <c r="BI165" s="207">
        <f>IF(N165="nulová",J165,0)</f>
        <v>0</v>
      </c>
      <c r="BJ165" s="18" t="s">
        <v>23</v>
      </c>
      <c r="BK165" s="207">
        <f>ROUND(I165*H165,2)</f>
        <v>0</v>
      </c>
      <c r="BL165" s="18" t="s">
        <v>138</v>
      </c>
      <c r="BM165" s="18" t="s">
        <v>259</v>
      </c>
    </row>
    <row r="166" spans="2:65" s="1" customFormat="1" ht="94.5" x14ac:dyDescent="0.3">
      <c r="B166" s="36"/>
      <c r="C166" s="58"/>
      <c r="D166" s="208" t="s">
        <v>140</v>
      </c>
      <c r="E166" s="58"/>
      <c r="F166" s="209" t="s">
        <v>260</v>
      </c>
      <c r="G166" s="58"/>
      <c r="H166" s="58"/>
      <c r="I166" s="164"/>
      <c r="J166" s="58"/>
      <c r="K166" s="58"/>
      <c r="L166" s="56"/>
      <c r="M166" s="73"/>
      <c r="N166" s="37"/>
      <c r="O166" s="37"/>
      <c r="P166" s="37"/>
      <c r="Q166" s="37"/>
      <c r="R166" s="37"/>
      <c r="S166" s="37"/>
      <c r="T166" s="74"/>
      <c r="AT166" s="18" t="s">
        <v>140</v>
      </c>
      <c r="AU166" s="18" t="s">
        <v>88</v>
      </c>
    </row>
    <row r="167" spans="2:65" s="12" customFormat="1" ht="13.5" x14ac:dyDescent="0.3">
      <c r="B167" s="210"/>
      <c r="C167" s="211"/>
      <c r="D167" s="208" t="s">
        <v>142</v>
      </c>
      <c r="E167" s="212" t="s">
        <v>39</v>
      </c>
      <c r="F167" s="213" t="s">
        <v>261</v>
      </c>
      <c r="G167" s="211"/>
      <c r="H167" s="214" t="s">
        <v>39</v>
      </c>
      <c r="I167" s="215"/>
      <c r="J167" s="211"/>
      <c r="K167" s="211"/>
      <c r="L167" s="216"/>
      <c r="M167" s="217"/>
      <c r="N167" s="218"/>
      <c r="O167" s="218"/>
      <c r="P167" s="218"/>
      <c r="Q167" s="218"/>
      <c r="R167" s="218"/>
      <c r="S167" s="218"/>
      <c r="T167" s="219"/>
      <c r="AT167" s="220" t="s">
        <v>142</v>
      </c>
      <c r="AU167" s="220" t="s">
        <v>88</v>
      </c>
      <c r="AV167" s="12" t="s">
        <v>23</v>
      </c>
      <c r="AW167" s="12" t="s">
        <v>144</v>
      </c>
      <c r="AX167" s="12" t="s">
        <v>81</v>
      </c>
      <c r="AY167" s="220" t="s">
        <v>130</v>
      </c>
    </row>
    <row r="168" spans="2:65" s="13" customFormat="1" ht="13.5" x14ac:dyDescent="0.3">
      <c r="B168" s="221"/>
      <c r="C168" s="222"/>
      <c r="D168" s="223" t="s">
        <v>142</v>
      </c>
      <c r="E168" s="224" t="s">
        <v>39</v>
      </c>
      <c r="F168" s="225" t="s">
        <v>262</v>
      </c>
      <c r="G168" s="222"/>
      <c r="H168" s="226">
        <v>435</v>
      </c>
      <c r="I168" s="227"/>
      <c r="J168" s="222"/>
      <c r="K168" s="222"/>
      <c r="L168" s="228"/>
      <c r="M168" s="229"/>
      <c r="N168" s="230"/>
      <c r="O168" s="230"/>
      <c r="P168" s="230"/>
      <c r="Q168" s="230"/>
      <c r="R168" s="230"/>
      <c r="S168" s="230"/>
      <c r="T168" s="231"/>
      <c r="AT168" s="232" t="s">
        <v>142</v>
      </c>
      <c r="AU168" s="232" t="s">
        <v>88</v>
      </c>
      <c r="AV168" s="13" t="s">
        <v>88</v>
      </c>
      <c r="AW168" s="13" t="s">
        <v>144</v>
      </c>
      <c r="AX168" s="13" t="s">
        <v>81</v>
      </c>
      <c r="AY168" s="232" t="s">
        <v>130</v>
      </c>
    </row>
    <row r="169" spans="2:65" s="1" customFormat="1" ht="22.5" customHeight="1" x14ac:dyDescent="0.3">
      <c r="B169" s="36"/>
      <c r="C169" s="233" t="s">
        <v>7</v>
      </c>
      <c r="D169" s="233" t="s">
        <v>177</v>
      </c>
      <c r="E169" s="234" t="s">
        <v>263</v>
      </c>
      <c r="F169" s="235" t="s">
        <v>264</v>
      </c>
      <c r="G169" s="236" t="s">
        <v>265</v>
      </c>
      <c r="H169" s="237">
        <v>439.35</v>
      </c>
      <c r="I169" s="238"/>
      <c r="J169" s="239">
        <f>ROUND(I169*H169,2)</f>
        <v>0</v>
      </c>
      <c r="K169" s="235" t="s">
        <v>137</v>
      </c>
      <c r="L169" s="240"/>
      <c r="M169" s="241" t="s">
        <v>39</v>
      </c>
      <c r="N169" s="242" t="s">
        <v>52</v>
      </c>
      <c r="O169" s="37"/>
      <c r="P169" s="205">
        <f>O169*H169</f>
        <v>0</v>
      </c>
      <c r="Q169" s="205">
        <v>5.1499999999999997E-2</v>
      </c>
      <c r="R169" s="205">
        <f>Q169*H169</f>
        <v>22.626525000000001</v>
      </c>
      <c r="S169" s="205">
        <v>0</v>
      </c>
      <c r="T169" s="206">
        <f>S169*H169</f>
        <v>0</v>
      </c>
      <c r="AR169" s="18" t="s">
        <v>181</v>
      </c>
      <c r="AT169" s="18" t="s">
        <v>177</v>
      </c>
      <c r="AU169" s="18" t="s">
        <v>88</v>
      </c>
      <c r="AY169" s="18" t="s">
        <v>130</v>
      </c>
      <c r="BE169" s="207">
        <f>IF(N169="základní",J169,0)</f>
        <v>0</v>
      </c>
      <c r="BF169" s="207">
        <f>IF(N169="snížená",J169,0)</f>
        <v>0</v>
      </c>
      <c r="BG169" s="207">
        <f>IF(N169="zákl. přenesená",J169,0)</f>
        <v>0</v>
      </c>
      <c r="BH169" s="207">
        <f>IF(N169="sníž. přenesená",J169,0)</f>
        <v>0</v>
      </c>
      <c r="BI169" s="207">
        <f>IF(N169="nulová",J169,0)</f>
        <v>0</v>
      </c>
      <c r="BJ169" s="18" t="s">
        <v>23</v>
      </c>
      <c r="BK169" s="207">
        <f>ROUND(I169*H169,2)</f>
        <v>0</v>
      </c>
      <c r="BL169" s="18" t="s">
        <v>138</v>
      </c>
      <c r="BM169" s="18" t="s">
        <v>266</v>
      </c>
    </row>
    <row r="170" spans="2:65" s="12" customFormat="1" ht="13.5" x14ac:dyDescent="0.3">
      <c r="B170" s="210"/>
      <c r="C170" s="211"/>
      <c r="D170" s="208" t="s">
        <v>142</v>
      </c>
      <c r="E170" s="212" t="s">
        <v>39</v>
      </c>
      <c r="F170" s="213" t="s">
        <v>261</v>
      </c>
      <c r="G170" s="211"/>
      <c r="H170" s="214" t="s">
        <v>39</v>
      </c>
      <c r="I170" s="215"/>
      <c r="J170" s="211"/>
      <c r="K170" s="211"/>
      <c r="L170" s="216"/>
      <c r="M170" s="217"/>
      <c r="N170" s="218"/>
      <c r="O170" s="218"/>
      <c r="P170" s="218"/>
      <c r="Q170" s="218"/>
      <c r="R170" s="218"/>
      <c r="S170" s="218"/>
      <c r="T170" s="219"/>
      <c r="AT170" s="220" t="s">
        <v>142</v>
      </c>
      <c r="AU170" s="220" t="s">
        <v>88</v>
      </c>
      <c r="AV170" s="12" t="s">
        <v>23</v>
      </c>
      <c r="AW170" s="12" t="s">
        <v>144</v>
      </c>
      <c r="AX170" s="12" t="s">
        <v>81</v>
      </c>
      <c r="AY170" s="220" t="s">
        <v>130</v>
      </c>
    </row>
    <row r="171" spans="2:65" s="13" customFormat="1" ht="13.5" x14ac:dyDescent="0.3">
      <c r="B171" s="221"/>
      <c r="C171" s="222"/>
      <c r="D171" s="223" t="s">
        <v>142</v>
      </c>
      <c r="E171" s="224" t="s">
        <v>39</v>
      </c>
      <c r="F171" s="225" t="s">
        <v>267</v>
      </c>
      <c r="G171" s="222"/>
      <c r="H171" s="226">
        <v>439.35</v>
      </c>
      <c r="I171" s="227"/>
      <c r="J171" s="222"/>
      <c r="K171" s="222"/>
      <c r="L171" s="228"/>
      <c r="M171" s="229"/>
      <c r="N171" s="230"/>
      <c r="O171" s="230"/>
      <c r="P171" s="230"/>
      <c r="Q171" s="230"/>
      <c r="R171" s="230"/>
      <c r="S171" s="230"/>
      <c r="T171" s="231"/>
      <c r="AT171" s="232" t="s">
        <v>142</v>
      </c>
      <c r="AU171" s="232" t="s">
        <v>88</v>
      </c>
      <c r="AV171" s="13" t="s">
        <v>88</v>
      </c>
      <c r="AW171" s="13" t="s">
        <v>144</v>
      </c>
      <c r="AX171" s="13" t="s">
        <v>81</v>
      </c>
      <c r="AY171" s="232" t="s">
        <v>130</v>
      </c>
    </row>
    <row r="172" spans="2:65" s="1" customFormat="1" ht="31.5" customHeight="1" x14ac:dyDescent="0.3">
      <c r="B172" s="36"/>
      <c r="C172" s="196" t="s">
        <v>268</v>
      </c>
      <c r="D172" s="196" t="s">
        <v>133</v>
      </c>
      <c r="E172" s="197" t="s">
        <v>269</v>
      </c>
      <c r="F172" s="198" t="s">
        <v>270</v>
      </c>
      <c r="G172" s="199" t="s">
        <v>136</v>
      </c>
      <c r="H172" s="200">
        <v>13.05</v>
      </c>
      <c r="I172" s="201"/>
      <c r="J172" s="202">
        <f>ROUND(I172*H172,2)</f>
        <v>0</v>
      </c>
      <c r="K172" s="198" t="s">
        <v>137</v>
      </c>
      <c r="L172" s="56"/>
      <c r="M172" s="203" t="s">
        <v>39</v>
      </c>
      <c r="N172" s="204" t="s">
        <v>52</v>
      </c>
      <c r="O172" s="37"/>
      <c r="P172" s="205">
        <f>O172*H172</f>
        <v>0</v>
      </c>
      <c r="Q172" s="205">
        <v>2.2563399999999998</v>
      </c>
      <c r="R172" s="205">
        <f>Q172*H172</f>
        <v>29.445236999999999</v>
      </c>
      <c r="S172" s="205">
        <v>0</v>
      </c>
      <c r="T172" s="206">
        <f>S172*H172</f>
        <v>0</v>
      </c>
      <c r="AR172" s="18" t="s">
        <v>138</v>
      </c>
      <c r="AT172" s="18" t="s">
        <v>133</v>
      </c>
      <c r="AU172" s="18" t="s">
        <v>88</v>
      </c>
      <c r="AY172" s="18" t="s">
        <v>130</v>
      </c>
      <c r="BE172" s="207">
        <f>IF(N172="základní",J172,0)</f>
        <v>0</v>
      </c>
      <c r="BF172" s="207">
        <f>IF(N172="snížená",J172,0)</f>
        <v>0</v>
      </c>
      <c r="BG172" s="207">
        <f>IF(N172="zákl. přenesená",J172,0)</f>
        <v>0</v>
      </c>
      <c r="BH172" s="207">
        <f>IF(N172="sníž. přenesená",J172,0)</f>
        <v>0</v>
      </c>
      <c r="BI172" s="207">
        <f>IF(N172="nulová",J172,0)</f>
        <v>0</v>
      </c>
      <c r="BJ172" s="18" t="s">
        <v>23</v>
      </c>
      <c r="BK172" s="207">
        <f>ROUND(I172*H172,2)</f>
        <v>0</v>
      </c>
      <c r="BL172" s="18" t="s">
        <v>138</v>
      </c>
      <c r="BM172" s="18" t="s">
        <v>271</v>
      </c>
    </row>
    <row r="173" spans="2:65" s="12" customFormat="1" ht="13.5" x14ac:dyDescent="0.3">
      <c r="B173" s="210"/>
      <c r="C173" s="211"/>
      <c r="D173" s="208" t="s">
        <v>142</v>
      </c>
      <c r="E173" s="212" t="s">
        <v>39</v>
      </c>
      <c r="F173" s="213" t="s">
        <v>261</v>
      </c>
      <c r="G173" s="211"/>
      <c r="H173" s="214" t="s">
        <v>39</v>
      </c>
      <c r="I173" s="215"/>
      <c r="J173" s="211"/>
      <c r="K173" s="211"/>
      <c r="L173" s="216"/>
      <c r="M173" s="217"/>
      <c r="N173" s="218"/>
      <c r="O173" s="218"/>
      <c r="P173" s="218"/>
      <c r="Q173" s="218"/>
      <c r="R173" s="218"/>
      <c r="S173" s="218"/>
      <c r="T173" s="219"/>
      <c r="AT173" s="220" t="s">
        <v>142</v>
      </c>
      <c r="AU173" s="220" t="s">
        <v>88</v>
      </c>
      <c r="AV173" s="12" t="s">
        <v>23</v>
      </c>
      <c r="AW173" s="12" t="s">
        <v>144</v>
      </c>
      <c r="AX173" s="12" t="s">
        <v>81</v>
      </c>
      <c r="AY173" s="220" t="s">
        <v>130</v>
      </c>
    </row>
    <row r="174" spans="2:65" s="13" customFormat="1" ht="13.5" x14ac:dyDescent="0.3">
      <c r="B174" s="221"/>
      <c r="C174" s="222"/>
      <c r="D174" s="223" t="s">
        <v>142</v>
      </c>
      <c r="E174" s="224" t="s">
        <v>39</v>
      </c>
      <c r="F174" s="225" t="s">
        <v>272</v>
      </c>
      <c r="G174" s="222"/>
      <c r="H174" s="226">
        <v>13.05</v>
      </c>
      <c r="I174" s="227"/>
      <c r="J174" s="222"/>
      <c r="K174" s="222"/>
      <c r="L174" s="228"/>
      <c r="M174" s="229"/>
      <c r="N174" s="230"/>
      <c r="O174" s="230"/>
      <c r="P174" s="230"/>
      <c r="Q174" s="230"/>
      <c r="R174" s="230"/>
      <c r="S174" s="230"/>
      <c r="T174" s="231"/>
      <c r="AT174" s="232" t="s">
        <v>142</v>
      </c>
      <c r="AU174" s="232" t="s">
        <v>88</v>
      </c>
      <c r="AV174" s="13" t="s">
        <v>88</v>
      </c>
      <c r="AW174" s="13" t="s">
        <v>144</v>
      </c>
      <c r="AX174" s="13" t="s">
        <v>81</v>
      </c>
      <c r="AY174" s="232" t="s">
        <v>130</v>
      </c>
    </row>
    <row r="175" spans="2:65" s="1" customFormat="1" ht="22.5" customHeight="1" x14ac:dyDescent="0.3">
      <c r="B175" s="36"/>
      <c r="C175" s="196" t="s">
        <v>273</v>
      </c>
      <c r="D175" s="196" t="s">
        <v>133</v>
      </c>
      <c r="E175" s="197" t="s">
        <v>274</v>
      </c>
      <c r="F175" s="198" t="s">
        <v>275</v>
      </c>
      <c r="G175" s="199" t="s">
        <v>265</v>
      </c>
      <c r="H175" s="200">
        <v>10</v>
      </c>
      <c r="I175" s="201"/>
      <c r="J175" s="202">
        <f>ROUND(I175*H175,2)</f>
        <v>0</v>
      </c>
      <c r="K175" s="198" t="s">
        <v>39</v>
      </c>
      <c r="L175" s="56"/>
      <c r="M175" s="203" t="s">
        <v>39</v>
      </c>
      <c r="N175" s="204" t="s">
        <v>52</v>
      </c>
      <c r="O175" s="37"/>
      <c r="P175" s="205">
        <f>O175*H175</f>
        <v>0</v>
      </c>
      <c r="Q175" s="205">
        <v>0</v>
      </c>
      <c r="R175" s="205">
        <f>Q175*H175</f>
        <v>0</v>
      </c>
      <c r="S175" s="205">
        <v>0</v>
      </c>
      <c r="T175" s="206">
        <f>S175*H175</f>
        <v>0</v>
      </c>
      <c r="AR175" s="18" t="s">
        <v>138</v>
      </c>
      <c r="AT175" s="18" t="s">
        <v>133</v>
      </c>
      <c r="AU175" s="18" t="s">
        <v>88</v>
      </c>
      <c r="AY175" s="18" t="s">
        <v>130</v>
      </c>
      <c r="BE175" s="207">
        <f>IF(N175="základní",J175,0)</f>
        <v>0</v>
      </c>
      <c r="BF175" s="207">
        <f>IF(N175="snížená",J175,0)</f>
        <v>0</v>
      </c>
      <c r="BG175" s="207">
        <f>IF(N175="zákl. přenesená",J175,0)</f>
        <v>0</v>
      </c>
      <c r="BH175" s="207">
        <f>IF(N175="sníž. přenesená",J175,0)</f>
        <v>0</v>
      </c>
      <c r="BI175" s="207">
        <f>IF(N175="nulová",J175,0)</f>
        <v>0</v>
      </c>
      <c r="BJ175" s="18" t="s">
        <v>23</v>
      </c>
      <c r="BK175" s="207">
        <f>ROUND(I175*H175,2)</f>
        <v>0</v>
      </c>
      <c r="BL175" s="18" t="s">
        <v>138</v>
      </c>
      <c r="BM175" s="18" t="s">
        <v>276</v>
      </c>
    </row>
    <row r="176" spans="2:65" s="12" customFormat="1" ht="13.5" x14ac:dyDescent="0.3">
      <c r="B176" s="210"/>
      <c r="C176" s="211"/>
      <c r="D176" s="208" t="s">
        <v>142</v>
      </c>
      <c r="E176" s="212" t="s">
        <v>39</v>
      </c>
      <c r="F176" s="213" t="s">
        <v>261</v>
      </c>
      <c r="G176" s="211"/>
      <c r="H176" s="214" t="s">
        <v>39</v>
      </c>
      <c r="I176" s="215"/>
      <c r="J176" s="211"/>
      <c r="K176" s="211"/>
      <c r="L176" s="216"/>
      <c r="M176" s="217"/>
      <c r="N176" s="218"/>
      <c r="O176" s="218"/>
      <c r="P176" s="218"/>
      <c r="Q176" s="218"/>
      <c r="R176" s="218"/>
      <c r="S176" s="218"/>
      <c r="T176" s="219"/>
      <c r="AT176" s="220" t="s">
        <v>142</v>
      </c>
      <c r="AU176" s="220" t="s">
        <v>88</v>
      </c>
      <c r="AV176" s="12" t="s">
        <v>23</v>
      </c>
      <c r="AW176" s="12" t="s">
        <v>144</v>
      </c>
      <c r="AX176" s="12" t="s">
        <v>81</v>
      </c>
      <c r="AY176" s="220" t="s">
        <v>130</v>
      </c>
    </row>
    <row r="177" spans="2:65" s="13" customFormat="1" ht="13.5" x14ac:dyDescent="0.3">
      <c r="B177" s="221"/>
      <c r="C177" s="222"/>
      <c r="D177" s="223" t="s">
        <v>142</v>
      </c>
      <c r="E177" s="224" t="s">
        <v>39</v>
      </c>
      <c r="F177" s="225" t="s">
        <v>28</v>
      </c>
      <c r="G177" s="222"/>
      <c r="H177" s="226">
        <v>10</v>
      </c>
      <c r="I177" s="227"/>
      <c r="J177" s="222"/>
      <c r="K177" s="222"/>
      <c r="L177" s="228"/>
      <c r="M177" s="229"/>
      <c r="N177" s="230"/>
      <c r="O177" s="230"/>
      <c r="P177" s="230"/>
      <c r="Q177" s="230"/>
      <c r="R177" s="230"/>
      <c r="S177" s="230"/>
      <c r="T177" s="231"/>
      <c r="AT177" s="232" t="s">
        <v>142</v>
      </c>
      <c r="AU177" s="232" t="s">
        <v>88</v>
      </c>
      <c r="AV177" s="13" t="s">
        <v>88</v>
      </c>
      <c r="AW177" s="13" t="s">
        <v>144</v>
      </c>
      <c r="AX177" s="13" t="s">
        <v>81</v>
      </c>
      <c r="AY177" s="232" t="s">
        <v>130</v>
      </c>
    </row>
    <row r="178" spans="2:65" s="1" customFormat="1" ht="31.5" customHeight="1" x14ac:dyDescent="0.3">
      <c r="B178" s="36"/>
      <c r="C178" s="196" t="s">
        <v>277</v>
      </c>
      <c r="D178" s="196" t="s">
        <v>133</v>
      </c>
      <c r="E178" s="197" t="s">
        <v>278</v>
      </c>
      <c r="F178" s="198" t="s">
        <v>279</v>
      </c>
      <c r="G178" s="199" t="s">
        <v>159</v>
      </c>
      <c r="H178" s="200">
        <v>182.78800000000001</v>
      </c>
      <c r="I178" s="201"/>
      <c r="J178" s="202">
        <f>ROUND(I178*H178,2)</f>
        <v>0</v>
      </c>
      <c r="K178" s="198" t="s">
        <v>137</v>
      </c>
      <c r="L178" s="56"/>
      <c r="M178" s="203" t="s">
        <v>39</v>
      </c>
      <c r="N178" s="246" t="s">
        <v>52</v>
      </c>
      <c r="O178" s="247"/>
      <c r="P178" s="248">
        <f>O178*H178</f>
        <v>0</v>
      </c>
      <c r="Q178" s="248">
        <v>0</v>
      </c>
      <c r="R178" s="248">
        <f>Q178*H178</f>
        <v>0</v>
      </c>
      <c r="S178" s="248">
        <v>0</v>
      </c>
      <c r="T178" s="249">
        <f>S178*H178</f>
        <v>0</v>
      </c>
      <c r="AR178" s="18" t="s">
        <v>138</v>
      </c>
      <c r="AT178" s="18" t="s">
        <v>133</v>
      </c>
      <c r="AU178" s="18" t="s">
        <v>88</v>
      </c>
      <c r="AY178" s="18" t="s">
        <v>130</v>
      </c>
      <c r="BE178" s="207">
        <f>IF(N178="základní",J178,0)</f>
        <v>0</v>
      </c>
      <c r="BF178" s="207">
        <f>IF(N178="snížená",J178,0)</f>
        <v>0</v>
      </c>
      <c r="BG178" s="207">
        <f>IF(N178="zákl. přenesená",J178,0)</f>
        <v>0</v>
      </c>
      <c r="BH178" s="207">
        <f>IF(N178="sníž. přenesená",J178,0)</f>
        <v>0</v>
      </c>
      <c r="BI178" s="207">
        <f>IF(N178="nulová",J178,0)</f>
        <v>0</v>
      </c>
      <c r="BJ178" s="18" t="s">
        <v>23</v>
      </c>
      <c r="BK178" s="207">
        <f>ROUND(I178*H178,2)</f>
        <v>0</v>
      </c>
      <c r="BL178" s="18" t="s">
        <v>138</v>
      </c>
      <c r="BM178" s="18" t="s">
        <v>280</v>
      </c>
    </row>
    <row r="179" spans="2:65" s="1" customFormat="1" ht="6.95" customHeight="1" x14ac:dyDescent="0.3">
      <c r="B179" s="51"/>
      <c r="C179" s="52"/>
      <c r="D179" s="52"/>
      <c r="E179" s="52"/>
      <c r="F179" s="52"/>
      <c r="G179" s="52"/>
      <c r="H179" s="52"/>
      <c r="I179" s="140"/>
      <c r="J179" s="52"/>
      <c r="K179" s="52"/>
      <c r="L179" s="56"/>
    </row>
  </sheetData>
  <sheetProtection algorithmName="SHA-512" hashValue="UO5THBGsgbaLMkvNBQiP4TFuVjshf5GsyP1gz5ZTfc+wFYx/16Sf46buVbRzbsQ7Wm7YSMJHBbcngKZ1pwQ4ng==" saltValue="eDjR+IoFZXjzUYSeal4mTA==" spinCount="100000" sheet="1" objects="1" scenarios="1" formatColumns="0" formatRows="0" sort="0" autoFilter="0"/>
  <autoFilter ref="C85:K85"/>
  <mergeCells count="12">
    <mergeCell ref="G1:H1"/>
    <mergeCell ref="L2:V2"/>
    <mergeCell ref="E49:H49"/>
    <mergeCell ref="E51:H51"/>
    <mergeCell ref="E74:H74"/>
    <mergeCell ref="E76:H76"/>
    <mergeCell ref="E78:H78"/>
    <mergeCell ref="E7:H7"/>
    <mergeCell ref="E9:H9"/>
    <mergeCell ref="E11:H11"/>
    <mergeCell ref="E26:H26"/>
    <mergeCell ref="E47:H47"/>
  </mergeCells>
  <hyperlinks>
    <hyperlink ref="F1:G1" location="C2" tooltip="Krycí list soupisu" display="1) Krycí list soupisu"/>
    <hyperlink ref="G1:H1" location="C58" tooltip="Rekapitulace" display="2) Rekapitulace"/>
    <hyperlink ref="J1" location="C85" tooltip="Soupis prací" display="3) Soupis prací"/>
    <hyperlink ref="L1:V1" location="'Rekapitulace stavby'!C2" tooltip="Rekapitulace stavby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34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5" customWidth="1"/>
    <col min="10" max="10" width="23.5" customWidth="1"/>
    <col min="11" max="11" width="15.5" customWidth="1"/>
    <col min="19" max="19" width="8.1640625" customWidth="1"/>
    <col min="20" max="20" width="29.6640625" customWidth="1"/>
    <col min="21" max="21" width="16.33203125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 x14ac:dyDescent="0.3">
      <c r="A1" s="16"/>
      <c r="B1" s="317"/>
      <c r="C1" s="317"/>
      <c r="D1" s="316" t="s">
        <v>1</v>
      </c>
      <c r="E1" s="317"/>
      <c r="F1" s="318" t="s">
        <v>349</v>
      </c>
      <c r="G1" s="323" t="s">
        <v>350</v>
      </c>
      <c r="H1" s="323"/>
      <c r="I1" s="324"/>
      <c r="J1" s="318" t="s">
        <v>351</v>
      </c>
      <c r="K1" s="316" t="s">
        <v>99</v>
      </c>
      <c r="L1" s="318" t="s">
        <v>352</v>
      </c>
      <c r="M1" s="318"/>
      <c r="N1" s="318"/>
      <c r="O1" s="318"/>
      <c r="P1" s="318"/>
      <c r="Q1" s="318"/>
      <c r="R1" s="318"/>
      <c r="S1" s="318"/>
      <c r="T1" s="318"/>
      <c r="U1" s="314"/>
      <c r="V1" s="314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</row>
    <row r="2" spans="1:70" ht="36.950000000000003" customHeight="1" x14ac:dyDescent="0.3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8" t="s">
        <v>98</v>
      </c>
    </row>
    <row r="3" spans="1:70" ht="6.95" customHeight="1" x14ac:dyDescent="0.3">
      <c r="B3" s="19"/>
      <c r="C3" s="20"/>
      <c r="D3" s="20"/>
      <c r="E3" s="20"/>
      <c r="F3" s="20"/>
      <c r="G3" s="20"/>
      <c r="H3" s="20"/>
      <c r="I3" s="116"/>
      <c r="J3" s="20"/>
      <c r="K3" s="21"/>
      <c r="AT3" s="18" t="s">
        <v>88</v>
      </c>
    </row>
    <row r="4" spans="1:70" ht="36.950000000000003" customHeight="1" x14ac:dyDescent="0.3">
      <c r="B4" s="22"/>
      <c r="C4" s="23"/>
      <c r="D4" s="24" t="s">
        <v>100</v>
      </c>
      <c r="E4" s="23"/>
      <c r="F4" s="23"/>
      <c r="G4" s="23"/>
      <c r="H4" s="23"/>
      <c r="I4" s="117"/>
      <c r="J4" s="23"/>
      <c r="K4" s="25"/>
      <c r="M4" s="26" t="s">
        <v>10</v>
      </c>
      <c r="AT4" s="18" t="s">
        <v>4</v>
      </c>
    </row>
    <row r="5" spans="1:70" ht="6.95" customHeight="1" x14ac:dyDescent="0.3">
      <c r="B5" s="22"/>
      <c r="C5" s="23"/>
      <c r="D5" s="23"/>
      <c r="E5" s="23"/>
      <c r="F5" s="23"/>
      <c r="G5" s="23"/>
      <c r="H5" s="23"/>
      <c r="I5" s="117"/>
      <c r="J5" s="23"/>
      <c r="K5" s="25"/>
    </row>
    <row r="6" spans="1:70" x14ac:dyDescent="0.3">
      <c r="B6" s="22"/>
      <c r="C6" s="23"/>
      <c r="D6" s="31" t="s">
        <v>16</v>
      </c>
      <c r="E6" s="23"/>
      <c r="F6" s="23"/>
      <c r="G6" s="23"/>
      <c r="H6" s="23"/>
      <c r="I6" s="117"/>
      <c r="J6" s="23"/>
      <c r="K6" s="25"/>
    </row>
    <row r="7" spans="1:70" ht="22.5" customHeight="1" x14ac:dyDescent="0.3">
      <c r="B7" s="22"/>
      <c r="C7" s="23"/>
      <c r="D7" s="23"/>
      <c r="E7" s="310" t="str">
        <f>'Rekapitulace stavby'!K6</f>
        <v>Tovéř-Dolany oprava chodníku</v>
      </c>
      <c r="F7" s="272"/>
      <c r="G7" s="272"/>
      <c r="H7" s="272"/>
      <c r="I7" s="117"/>
      <c r="J7" s="23"/>
      <c r="K7" s="25"/>
    </row>
    <row r="8" spans="1:70" x14ac:dyDescent="0.3">
      <c r="B8" s="22"/>
      <c r="C8" s="23"/>
      <c r="D8" s="31" t="s">
        <v>101</v>
      </c>
      <c r="E8" s="23"/>
      <c r="F8" s="23"/>
      <c r="G8" s="23"/>
      <c r="H8" s="23"/>
      <c r="I8" s="117"/>
      <c r="J8" s="23"/>
      <c r="K8" s="25"/>
    </row>
    <row r="9" spans="1:70" s="1" customFormat="1" ht="22.5" customHeight="1" x14ac:dyDescent="0.3">
      <c r="B9" s="36"/>
      <c r="C9" s="37"/>
      <c r="D9" s="37"/>
      <c r="E9" s="310" t="s">
        <v>281</v>
      </c>
      <c r="F9" s="279"/>
      <c r="G9" s="279"/>
      <c r="H9" s="279"/>
      <c r="I9" s="118"/>
      <c r="J9" s="37"/>
      <c r="K9" s="40"/>
    </row>
    <row r="10" spans="1:70" s="1" customFormat="1" x14ac:dyDescent="0.3">
      <c r="B10" s="36"/>
      <c r="C10" s="37"/>
      <c r="D10" s="31" t="s">
        <v>103</v>
      </c>
      <c r="E10" s="37"/>
      <c r="F10" s="37"/>
      <c r="G10" s="37"/>
      <c r="H10" s="37"/>
      <c r="I10" s="118"/>
      <c r="J10" s="37"/>
      <c r="K10" s="40"/>
    </row>
    <row r="11" spans="1:70" s="1" customFormat="1" ht="36.950000000000003" customHeight="1" x14ac:dyDescent="0.3">
      <c r="B11" s="36"/>
      <c r="C11" s="37"/>
      <c r="D11" s="37"/>
      <c r="E11" s="311" t="s">
        <v>282</v>
      </c>
      <c r="F11" s="279"/>
      <c r="G11" s="279"/>
      <c r="H11" s="279"/>
      <c r="I11" s="118"/>
      <c r="J11" s="37"/>
      <c r="K11" s="40"/>
    </row>
    <row r="12" spans="1:70" s="1" customFormat="1" ht="13.5" x14ac:dyDescent="0.3">
      <c r="B12" s="36"/>
      <c r="C12" s="37"/>
      <c r="D12" s="37"/>
      <c r="E12" s="37"/>
      <c r="F12" s="37"/>
      <c r="G12" s="37"/>
      <c r="H12" s="37"/>
      <c r="I12" s="118"/>
      <c r="J12" s="37"/>
      <c r="K12" s="40"/>
    </row>
    <row r="13" spans="1:70" s="1" customFormat="1" ht="14.45" customHeight="1" x14ac:dyDescent="0.3">
      <c r="B13" s="36"/>
      <c r="C13" s="37"/>
      <c r="D13" s="31" t="s">
        <v>19</v>
      </c>
      <c r="E13" s="37"/>
      <c r="F13" s="29" t="s">
        <v>95</v>
      </c>
      <c r="G13" s="37"/>
      <c r="H13" s="37"/>
      <c r="I13" s="119" t="s">
        <v>21</v>
      </c>
      <c r="J13" s="29" t="s">
        <v>283</v>
      </c>
      <c r="K13" s="40"/>
    </row>
    <row r="14" spans="1:70" s="1" customFormat="1" ht="14.45" customHeight="1" x14ac:dyDescent="0.3">
      <c r="B14" s="36"/>
      <c r="C14" s="37"/>
      <c r="D14" s="31" t="s">
        <v>24</v>
      </c>
      <c r="E14" s="37"/>
      <c r="F14" s="29" t="s">
        <v>25</v>
      </c>
      <c r="G14" s="37"/>
      <c r="H14" s="37"/>
      <c r="I14" s="119" t="s">
        <v>26</v>
      </c>
      <c r="J14" s="120" t="str">
        <f>'Rekapitulace stavby'!AN8</f>
        <v>16.1.2016</v>
      </c>
      <c r="K14" s="40"/>
    </row>
    <row r="15" spans="1:70" s="1" customFormat="1" ht="21.75" customHeight="1" x14ac:dyDescent="0.3">
      <c r="B15" s="36"/>
      <c r="C15" s="37"/>
      <c r="D15" s="37"/>
      <c r="E15" s="37"/>
      <c r="F15" s="37"/>
      <c r="G15" s="37"/>
      <c r="H15" s="37"/>
      <c r="I15" s="121" t="s">
        <v>31</v>
      </c>
      <c r="J15" s="33" t="s">
        <v>284</v>
      </c>
      <c r="K15" s="40"/>
    </row>
    <row r="16" spans="1:70" s="1" customFormat="1" ht="14.45" customHeight="1" x14ac:dyDescent="0.3">
      <c r="B16" s="36"/>
      <c r="C16" s="37"/>
      <c r="D16" s="31" t="s">
        <v>34</v>
      </c>
      <c r="E16" s="37"/>
      <c r="F16" s="37"/>
      <c r="G16" s="37"/>
      <c r="H16" s="37"/>
      <c r="I16" s="119" t="s">
        <v>35</v>
      </c>
      <c r="J16" s="29" t="s">
        <v>36</v>
      </c>
      <c r="K16" s="40"/>
    </row>
    <row r="17" spans="2:11" s="1" customFormat="1" ht="18" customHeight="1" x14ac:dyDescent="0.3">
      <c r="B17" s="36"/>
      <c r="C17" s="37"/>
      <c r="D17" s="37"/>
      <c r="E17" s="29" t="s">
        <v>37</v>
      </c>
      <c r="F17" s="37"/>
      <c r="G17" s="37"/>
      <c r="H17" s="37"/>
      <c r="I17" s="119" t="s">
        <v>38</v>
      </c>
      <c r="J17" s="29" t="s">
        <v>39</v>
      </c>
      <c r="K17" s="40"/>
    </row>
    <row r="18" spans="2:11" s="1" customFormat="1" ht="6.95" customHeight="1" x14ac:dyDescent="0.3">
      <c r="B18" s="36"/>
      <c r="C18" s="37"/>
      <c r="D18" s="37"/>
      <c r="E18" s="37"/>
      <c r="F18" s="37"/>
      <c r="G18" s="37"/>
      <c r="H18" s="37"/>
      <c r="I18" s="118"/>
      <c r="J18" s="37"/>
      <c r="K18" s="40"/>
    </row>
    <row r="19" spans="2:11" s="1" customFormat="1" ht="14.45" customHeight="1" x14ac:dyDescent="0.3">
      <c r="B19" s="36"/>
      <c r="C19" s="37"/>
      <c r="D19" s="31" t="s">
        <v>40</v>
      </c>
      <c r="E19" s="37"/>
      <c r="F19" s="37"/>
      <c r="G19" s="37"/>
      <c r="H19" s="37"/>
      <c r="I19" s="119" t="s">
        <v>35</v>
      </c>
      <c r="J19" s="29" t="str">
        <f>IF('Rekapitulace stavby'!AN13="Vyplň údaj","",IF('Rekapitulace stavby'!AN13="","",'Rekapitulace stavby'!AN13))</f>
        <v/>
      </c>
      <c r="K19" s="40"/>
    </row>
    <row r="20" spans="2:11" s="1" customFormat="1" ht="18" customHeight="1" x14ac:dyDescent="0.3">
      <c r="B20" s="36"/>
      <c r="C20" s="37"/>
      <c r="D20" s="37"/>
      <c r="E20" s="29" t="str">
        <f>IF('Rekapitulace stavby'!E14="Vyplň údaj","",IF('Rekapitulace stavby'!E14="","",'Rekapitulace stavby'!E14))</f>
        <v/>
      </c>
      <c r="F20" s="37"/>
      <c r="G20" s="37"/>
      <c r="H20" s="37"/>
      <c r="I20" s="119" t="s">
        <v>38</v>
      </c>
      <c r="J20" s="29" t="str">
        <f>IF('Rekapitulace stavby'!AN14="Vyplň údaj","",IF('Rekapitulace stavby'!AN14="","",'Rekapitulace stavby'!AN14))</f>
        <v/>
      </c>
      <c r="K20" s="40"/>
    </row>
    <row r="21" spans="2:11" s="1" customFormat="1" ht="6.95" customHeight="1" x14ac:dyDescent="0.3">
      <c r="B21" s="36"/>
      <c r="C21" s="37"/>
      <c r="D21" s="37"/>
      <c r="E21" s="37"/>
      <c r="F21" s="37"/>
      <c r="G21" s="37"/>
      <c r="H21" s="37"/>
      <c r="I21" s="118"/>
      <c r="J21" s="37"/>
      <c r="K21" s="40"/>
    </row>
    <row r="22" spans="2:11" s="1" customFormat="1" ht="14.45" customHeight="1" x14ac:dyDescent="0.3">
      <c r="B22" s="36"/>
      <c r="C22" s="37"/>
      <c r="D22" s="31" t="s">
        <v>42</v>
      </c>
      <c r="E22" s="37"/>
      <c r="F22" s="37"/>
      <c r="G22" s="37"/>
      <c r="H22" s="37"/>
      <c r="I22" s="119" t="s">
        <v>35</v>
      </c>
      <c r="J22" s="29" t="s">
        <v>43</v>
      </c>
      <c r="K22" s="40"/>
    </row>
    <row r="23" spans="2:11" s="1" customFormat="1" ht="18" customHeight="1" x14ac:dyDescent="0.3">
      <c r="B23" s="36"/>
      <c r="C23" s="37"/>
      <c r="D23" s="37"/>
      <c r="E23" s="29" t="s">
        <v>44</v>
      </c>
      <c r="F23" s="37"/>
      <c r="G23" s="37"/>
      <c r="H23" s="37"/>
      <c r="I23" s="119" t="s">
        <v>38</v>
      </c>
      <c r="J23" s="29" t="s">
        <v>45</v>
      </c>
      <c r="K23" s="40"/>
    </row>
    <row r="24" spans="2:11" s="1" customFormat="1" ht="6.95" customHeight="1" x14ac:dyDescent="0.3">
      <c r="B24" s="36"/>
      <c r="C24" s="37"/>
      <c r="D24" s="37"/>
      <c r="E24" s="37"/>
      <c r="F24" s="37"/>
      <c r="G24" s="37"/>
      <c r="H24" s="37"/>
      <c r="I24" s="118"/>
      <c r="J24" s="37"/>
      <c r="K24" s="40"/>
    </row>
    <row r="25" spans="2:11" s="1" customFormat="1" ht="14.45" customHeight="1" x14ac:dyDescent="0.3">
      <c r="B25" s="36"/>
      <c r="C25" s="37"/>
      <c r="D25" s="31" t="s">
        <v>46</v>
      </c>
      <c r="E25" s="37"/>
      <c r="F25" s="37"/>
      <c r="G25" s="37"/>
      <c r="H25" s="37"/>
      <c r="I25" s="118"/>
      <c r="J25" s="37"/>
      <c r="K25" s="40"/>
    </row>
    <row r="26" spans="2:11" s="7" customFormat="1" ht="22.5" customHeight="1" x14ac:dyDescent="0.3">
      <c r="B26" s="122"/>
      <c r="C26" s="123"/>
      <c r="D26" s="123"/>
      <c r="E26" s="275" t="s">
        <v>39</v>
      </c>
      <c r="F26" s="312"/>
      <c r="G26" s="312"/>
      <c r="H26" s="312"/>
      <c r="I26" s="124"/>
      <c r="J26" s="123"/>
      <c r="K26" s="125"/>
    </row>
    <row r="27" spans="2:11" s="1" customFormat="1" ht="6.95" customHeight="1" x14ac:dyDescent="0.3">
      <c r="B27" s="36"/>
      <c r="C27" s="37"/>
      <c r="D27" s="37"/>
      <c r="E27" s="37"/>
      <c r="F27" s="37"/>
      <c r="G27" s="37"/>
      <c r="H27" s="37"/>
      <c r="I27" s="118"/>
      <c r="J27" s="37"/>
      <c r="K27" s="40"/>
    </row>
    <row r="28" spans="2:11" s="1" customFormat="1" ht="6.95" customHeight="1" x14ac:dyDescent="0.3">
      <c r="B28" s="36"/>
      <c r="C28" s="37"/>
      <c r="D28" s="81"/>
      <c r="E28" s="81"/>
      <c r="F28" s="81"/>
      <c r="G28" s="81"/>
      <c r="H28" s="81"/>
      <c r="I28" s="126"/>
      <c r="J28" s="81"/>
      <c r="K28" s="127"/>
    </row>
    <row r="29" spans="2:11" s="1" customFormat="1" ht="25.35" customHeight="1" x14ac:dyDescent="0.3">
      <c r="B29" s="36"/>
      <c r="C29" s="37"/>
      <c r="D29" s="128" t="s">
        <v>47</v>
      </c>
      <c r="E29" s="37"/>
      <c r="F29" s="37"/>
      <c r="G29" s="37"/>
      <c r="H29" s="37"/>
      <c r="I29" s="118"/>
      <c r="J29" s="129">
        <f>ROUND(J86,2)</f>
        <v>0</v>
      </c>
      <c r="K29" s="40"/>
    </row>
    <row r="30" spans="2:11" s="1" customFormat="1" ht="6.95" customHeight="1" x14ac:dyDescent="0.3">
      <c r="B30" s="36"/>
      <c r="C30" s="37"/>
      <c r="D30" s="81"/>
      <c r="E30" s="81"/>
      <c r="F30" s="81"/>
      <c r="G30" s="81"/>
      <c r="H30" s="81"/>
      <c r="I30" s="126"/>
      <c r="J30" s="81"/>
      <c r="K30" s="127"/>
    </row>
    <row r="31" spans="2:11" s="1" customFormat="1" ht="14.45" customHeight="1" x14ac:dyDescent="0.3">
      <c r="B31" s="36"/>
      <c r="C31" s="37"/>
      <c r="D31" s="37"/>
      <c r="E31" s="37"/>
      <c r="F31" s="41" t="s">
        <v>49</v>
      </c>
      <c r="G31" s="37"/>
      <c r="H31" s="37"/>
      <c r="I31" s="130" t="s">
        <v>48</v>
      </c>
      <c r="J31" s="41" t="s">
        <v>50</v>
      </c>
      <c r="K31" s="40"/>
    </row>
    <row r="32" spans="2:11" s="1" customFormat="1" ht="14.45" customHeight="1" x14ac:dyDescent="0.3">
      <c r="B32" s="36"/>
      <c r="C32" s="37"/>
      <c r="D32" s="44" t="s">
        <v>51</v>
      </c>
      <c r="E32" s="44" t="s">
        <v>52</v>
      </c>
      <c r="F32" s="131">
        <f>ROUND(SUM(BE86:BE133), 2)</f>
        <v>0</v>
      </c>
      <c r="G32" s="37"/>
      <c r="H32" s="37"/>
      <c r="I32" s="132">
        <v>0.21</v>
      </c>
      <c r="J32" s="131">
        <f>ROUND(ROUND((SUM(BE86:BE133)), 2)*I32, 2)</f>
        <v>0</v>
      </c>
      <c r="K32" s="40"/>
    </row>
    <row r="33" spans="2:11" s="1" customFormat="1" ht="14.45" customHeight="1" x14ac:dyDescent="0.3">
      <c r="B33" s="36"/>
      <c r="C33" s="37"/>
      <c r="D33" s="37"/>
      <c r="E33" s="44" t="s">
        <v>53</v>
      </c>
      <c r="F33" s="131">
        <f>ROUND(SUM(BF86:BF133), 2)</f>
        <v>0</v>
      </c>
      <c r="G33" s="37"/>
      <c r="H33" s="37"/>
      <c r="I33" s="132">
        <v>0.15</v>
      </c>
      <c r="J33" s="131">
        <f>ROUND(ROUND((SUM(BF86:BF133)), 2)*I33, 2)</f>
        <v>0</v>
      </c>
      <c r="K33" s="40"/>
    </row>
    <row r="34" spans="2:11" s="1" customFormat="1" ht="14.45" hidden="1" customHeight="1" x14ac:dyDescent="0.3">
      <c r="B34" s="36"/>
      <c r="C34" s="37"/>
      <c r="D34" s="37"/>
      <c r="E34" s="44" t="s">
        <v>54</v>
      </c>
      <c r="F34" s="131">
        <f>ROUND(SUM(BG86:BG133), 2)</f>
        <v>0</v>
      </c>
      <c r="G34" s="37"/>
      <c r="H34" s="37"/>
      <c r="I34" s="132">
        <v>0.21</v>
      </c>
      <c r="J34" s="131">
        <v>0</v>
      </c>
      <c r="K34" s="40"/>
    </row>
    <row r="35" spans="2:11" s="1" customFormat="1" ht="14.45" hidden="1" customHeight="1" x14ac:dyDescent="0.3">
      <c r="B35" s="36"/>
      <c r="C35" s="37"/>
      <c r="D35" s="37"/>
      <c r="E35" s="44" t="s">
        <v>55</v>
      </c>
      <c r="F35" s="131">
        <f>ROUND(SUM(BH86:BH133), 2)</f>
        <v>0</v>
      </c>
      <c r="G35" s="37"/>
      <c r="H35" s="37"/>
      <c r="I35" s="132">
        <v>0.15</v>
      </c>
      <c r="J35" s="131">
        <v>0</v>
      </c>
      <c r="K35" s="40"/>
    </row>
    <row r="36" spans="2:11" s="1" customFormat="1" ht="14.45" hidden="1" customHeight="1" x14ac:dyDescent="0.3">
      <c r="B36" s="36"/>
      <c r="C36" s="37"/>
      <c r="D36" s="37"/>
      <c r="E36" s="44" t="s">
        <v>56</v>
      </c>
      <c r="F36" s="131">
        <f>ROUND(SUM(BI86:BI133), 2)</f>
        <v>0</v>
      </c>
      <c r="G36" s="37"/>
      <c r="H36" s="37"/>
      <c r="I36" s="132">
        <v>0</v>
      </c>
      <c r="J36" s="131">
        <v>0</v>
      </c>
      <c r="K36" s="40"/>
    </row>
    <row r="37" spans="2:11" s="1" customFormat="1" ht="6.95" customHeight="1" x14ac:dyDescent="0.3">
      <c r="B37" s="36"/>
      <c r="C37" s="37"/>
      <c r="D37" s="37"/>
      <c r="E37" s="37"/>
      <c r="F37" s="37"/>
      <c r="G37" s="37"/>
      <c r="H37" s="37"/>
      <c r="I37" s="118"/>
      <c r="J37" s="37"/>
      <c r="K37" s="40"/>
    </row>
    <row r="38" spans="2:11" s="1" customFormat="1" ht="25.35" customHeight="1" x14ac:dyDescent="0.3">
      <c r="B38" s="36"/>
      <c r="C38" s="133"/>
      <c r="D38" s="134" t="s">
        <v>57</v>
      </c>
      <c r="E38" s="75"/>
      <c r="F38" s="75"/>
      <c r="G38" s="135" t="s">
        <v>58</v>
      </c>
      <c r="H38" s="136" t="s">
        <v>59</v>
      </c>
      <c r="I38" s="137"/>
      <c r="J38" s="138">
        <f>SUM(J29:J36)</f>
        <v>0</v>
      </c>
      <c r="K38" s="139"/>
    </row>
    <row r="39" spans="2:11" s="1" customFormat="1" ht="14.45" customHeight="1" x14ac:dyDescent="0.3">
      <c r="B39" s="51"/>
      <c r="C39" s="52"/>
      <c r="D39" s="52"/>
      <c r="E39" s="52"/>
      <c r="F39" s="52"/>
      <c r="G39" s="52"/>
      <c r="H39" s="52"/>
      <c r="I39" s="140"/>
      <c r="J39" s="52"/>
      <c r="K39" s="53"/>
    </row>
    <row r="43" spans="2:11" s="1" customFormat="1" ht="6.95" customHeight="1" x14ac:dyDescent="0.3">
      <c r="B43" s="141"/>
      <c r="C43" s="142"/>
      <c r="D43" s="142"/>
      <c r="E43" s="142"/>
      <c r="F43" s="142"/>
      <c r="G43" s="142"/>
      <c r="H43" s="142"/>
      <c r="I43" s="143"/>
      <c r="J43" s="142"/>
      <c r="K43" s="144"/>
    </row>
    <row r="44" spans="2:11" s="1" customFormat="1" ht="36.950000000000003" customHeight="1" x14ac:dyDescent="0.3">
      <c r="B44" s="36"/>
      <c r="C44" s="24" t="s">
        <v>105</v>
      </c>
      <c r="D44" s="37"/>
      <c r="E44" s="37"/>
      <c r="F44" s="37"/>
      <c r="G44" s="37"/>
      <c r="H44" s="37"/>
      <c r="I44" s="118"/>
      <c r="J44" s="37"/>
      <c r="K44" s="40"/>
    </row>
    <row r="45" spans="2:11" s="1" customFormat="1" ht="6.95" customHeight="1" x14ac:dyDescent="0.3">
      <c r="B45" s="36"/>
      <c r="C45" s="37"/>
      <c r="D45" s="37"/>
      <c r="E45" s="37"/>
      <c r="F45" s="37"/>
      <c r="G45" s="37"/>
      <c r="H45" s="37"/>
      <c r="I45" s="118"/>
      <c r="J45" s="37"/>
      <c r="K45" s="40"/>
    </row>
    <row r="46" spans="2:11" s="1" customFormat="1" ht="14.45" customHeight="1" x14ac:dyDescent="0.3">
      <c r="B46" s="36"/>
      <c r="C46" s="31" t="s">
        <v>16</v>
      </c>
      <c r="D46" s="37"/>
      <c r="E46" s="37"/>
      <c r="F46" s="37"/>
      <c r="G46" s="37"/>
      <c r="H46" s="37"/>
      <c r="I46" s="118"/>
      <c r="J46" s="37"/>
      <c r="K46" s="40"/>
    </row>
    <row r="47" spans="2:11" s="1" customFormat="1" ht="22.5" customHeight="1" x14ac:dyDescent="0.3">
      <c r="B47" s="36"/>
      <c r="C47" s="37"/>
      <c r="D47" s="37"/>
      <c r="E47" s="310" t="str">
        <f>E7</f>
        <v>Tovéř-Dolany oprava chodníku</v>
      </c>
      <c r="F47" s="279"/>
      <c r="G47" s="279"/>
      <c r="H47" s="279"/>
      <c r="I47" s="118"/>
      <c r="J47" s="37"/>
      <c r="K47" s="40"/>
    </row>
    <row r="48" spans="2:11" x14ac:dyDescent="0.3">
      <c r="B48" s="22"/>
      <c r="C48" s="31" t="s">
        <v>101</v>
      </c>
      <c r="D48" s="23"/>
      <c r="E48" s="23"/>
      <c r="F48" s="23"/>
      <c r="G48" s="23"/>
      <c r="H48" s="23"/>
      <c r="I48" s="117"/>
      <c r="J48" s="23"/>
      <c r="K48" s="25"/>
    </row>
    <row r="49" spans="2:47" s="1" customFormat="1" ht="22.5" customHeight="1" x14ac:dyDescent="0.3">
      <c r="B49" s="36"/>
      <c r="C49" s="37"/>
      <c r="D49" s="37"/>
      <c r="E49" s="310" t="s">
        <v>281</v>
      </c>
      <c r="F49" s="279"/>
      <c r="G49" s="279"/>
      <c r="H49" s="279"/>
      <c r="I49" s="118"/>
      <c r="J49" s="37"/>
      <c r="K49" s="40"/>
    </row>
    <row r="50" spans="2:47" s="1" customFormat="1" ht="14.45" customHeight="1" x14ac:dyDescent="0.3">
      <c r="B50" s="36"/>
      <c r="C50" s="31" t="s">
        <v>103</v>
      </c>
      <c r="D50" s="37"/>
      <c r="E50" s="37"/>
      <c r="F50" s="37"/>
      <c r="G50" s="37"/>
      <c r="H50" s="37"/>
      <c r="I50" s="118"/>
      <c r="J50" s="37"/>
      <c r="K50" s="40"/>
    </row>
    <row r="51" spans="2:47" s="1" customFormat="1" ht="23.25" customHeight="1" x14ac:dyDescent="0.3">
      <c r="B51" s="36"/>
      <c r="C51" s="37"/>
      <c r="D51" s="37"/>
      <c r="E51" s="311" t="str">
        <f>E11</f>
        <v>2-1 - VON - VEDLEJŠÍ A OSTATNÍ NÁKLADY- soupis prací</v>
      </c>
      <c r="F51" s="279"/>
      <c r="G51" s="279"/>
      <c r="H51" s="279"/>
      <c r="I51" s="118"/>
      <c r="J51" s="37"/>
      <c r="K51" s="40"/>
    </row>
    <row r="52" spans="2:47" s="1" customFormat="1" ht="6.95" customHeight="1" x14ac:dyDescent="0.3">
      <c r="B52" s="36"/>
      <c r="C52" s="37"/>
      <c r="D52" s="37"/>
      <c r="E52" s="37"/>
      <c r="F52" s="37"/>
      <c r="G52" s="37"/>
      <c r="H52" s="37"/>
      <c r="I52" s="118"/>
      <c r="J52" s="37"/>
      <c r="K52" s="40"/>
    </row>
    <row r="53" spans="2:47" s="1" customFormat="1" ht="18" customHeight="1" x14ac:dyDescent="0.3">
      <c r="B53" s="36"/>
      <c r="C53" s="31" t="s">
        <v>24</v>
      </c>
      <c r="D53" s="37"/>
      <c r="E53" s="37"/>
      <c r="F53" s="29" t="str">
        <f>F14</f>
        <v>Tovéř</v>
      </c>
      <c r="G53" s="37"/>
      <c r="H53" s="37"/>
      <c r="I53" s="119" t="s">
        <v>26</v>
      </c>
      <c r="J53" s="120" t="str">
        <f>IF(J14="","",J14)</f>
        <v>16.1.2016</v>
      </c>
      <c r="K53" s="40"/>
    </row>
    <row r="54" spans="2:47" s="1" customFormat="1" ht="6.95" customHeight="1" x14ac:dyDescent="0.3">
      <c r="B54" s="36"/>
      <c r="C54" s="37"/>
      <c r="D54" s="37"/>
      <c r="E54" s="37"/>
      <c r="F54" s="37"/>
      <c r="G54" s="37"/>
      <c r="H54" s="37"/>
      <c r="I54" s="118"/>
      <c r="J54" s="37"/>
      <c r="K54" s="40"/>
    </row>
    <row r="55" spans="2:47" s="1" customFormat="1" x14ac:dyDescent="0.3">
      <c r="B55" s="36"/>
      <c r="C55" s="31" t="s">
        <v>34</v>
      </c>
      <c r="D55" s="37"/>
      <c r="E55" s="37"/>
      <c r="F55" s="29" t="str">
        <f>E17</f>
        <v>Obec Tovéř</v>
      </c>
      <c r="G55" s="37"/>
      <c r="H55" s="37"/>
      <c r="I55" s="119" t="s">
        <v>42</v>
      </c>
      <c r="J55" s="29" t="str">
        <f>E23</f>
        <v>ing. Petr Doležel</v>
      </c>
      <c r="K55" s="40"/>
    </row>
    <row r="56" spans="2:47" s="1" customFormat="1" ht="14.45" customHeight="1" x14ac:dyDescent="0.3">
      <c r="B56" s="36"/>
      <c r="C56" s="31" t="s">
        <v>40</v>
      </c>
      <c r="D56" s="37"/>
      <c r="E56" s="37"/>
      <c r="F56" s="29" t="str">
        <f>IF(E20="","",E20)</f>
        <v/>
      </c>
      <c r="G56" s="37"/>
      <c r="H56" s="37"/>
      <c r="I56" s="118"/>
      <c r="J56" s="37"/>
      <c r="K56" s="40"/>
    </row>
    <row r="57" spans="2:47" s="1" customFormat="1" ht="10.35" customHeight="1" x14ac:dyDescent="0.3">
      <c r="B57" s="36"/>
      <c r="C57" s="37"/>
      <c r="D57" s="37"/>
      <c r="E57" s="37"/>
      <c r="F57" s="37"/>
      <c r="G57" s="37"/>
      <c r="H57" s="37"/>
      <c r="I57" s="118"/>
      <c r="J57" s="37"/>
      <c r="K57" s="40"/>
    </row>
    <row r="58" spans="2:47" s="1" customFormat="1" ht="29.25" customHeight="1" x14ac:dyDescent="0.3">
      <c r="B58" s="36"/>
      <c r="C58" s="145" t="s">
        <v>106</v>
      </c>
      <c r="D58" s="133"/>
      <c r="E58" s="133"/>
      <c r="F58" s="133"/>
      <c r="G58" s="133"/>
      <c r="H58" s="133"/>
      <c r="I58" s="146"/>
      <c r="J58" s="147" t="s">
        <v>107</v>
      </c>
      <c r="K58" s="148"/>
    </row>
    <row r="59" spans="2:47" s="1" customFormat="1" ht="10.35" customHeight="1" x14ac:dyDescent="0.3">
      <c r="B59" s="36"/>
      <c r="C59" s="37"/>
      <c r="D59" s="37"/>
      <c r="E59" s="37"/>
      <c r="F59" s="37"/>
      <c r="G59" s="37"/>
      <c r="H59" s="37"/>
      <c r="I59" s="118"/>
      <c r="J59" s="37"/>
      <c r="K59" s="40"/>
    </row>
    <row r="60" spans="2:47" s="1" customFormat="1" ht="29.25" customHeight="1" x14ac:dyDescent="0.3">
      <c r="B60" s="36"/>
      <c r="C60" s="149" t="s">
        <v>108</v>
      </c>
      <c r="D60" s="37"/>
      <c r="E60" s="37"/>
      <c r="F60" s="37"/>
      <c r="G60" s="37"/>
      <c r="H60" s="37"/>
      <c r="I60" s="118"/>
      <c r="J60" s="129">
        <f>J86</f>
        <v>0</v>
      </c>
      <c r="K60" s="40"/>
      <c r="AU60" s="18" t="s">
        <v>109</v>
      </c>
    </row>
    <row r="61" spans="2:47" s="8" customFormat="1" ht="24.95" customHeight="1" x14ac:dyDescent="0.3">
      <c r="B61" s="150"/>
      <c r="C61" s="151"/>
      <c r="D61" s="152" t="s">
        <v>285</v>
      </c>
      <c r="E61" s="153"/>
      <c r="F61" s="153"/>
      <c r="G61" s="153"/>
      <c r="H61" s="153"/>
      <c r="I61" s="154"/>
      <c r="J61" s="155">
        <f>J87</f>
        <v>0</v>
      </c>
      <c r="K61" s="156"/>
    </row>
    <row r="62" spans="2:47" s="9" customFormat="1" ht="19.899999999999999" customHeight="1" x14ac:dyDescent="0.3">
      <c r="B62" s="157"/>
      <c r="C62" s="158"/>
      <c r="D62" s="159" t="s">
        <v>286</v>
      </c>
      <c r="E62" s="160"/>
      <c r="F62" s="160"/>
      <c r="G62" s="160"/>
      <c r="H62" s="160"/>
      <c r="I62" s="161"/>
      <c r="J62" s="162">
        <f>J88</f>
        <v>0</v>
      </c>
      <c r="K62" s="163"/>
    </row>
    <row r="63" spans="2:47" s="9" customFormat="1" ht="19.899999999999999" customHeight="1" x14ac:dyDescent="0.3">
      <c r="B63" s="157"/>
      <c r="C63" s="158"/>
      <c r="D63" s="159" t="s">
        <v>287</v>
      </c>
      <c r="E63" s="160"/>
      <c r="F63" s="160"/>
      <c r="G63" s="160"/>
      <c r="H63" s="160"/>
      <c r="I63" s="161"/>
      <c r="J63" s="162">
        <f>J105</f>
        <v>0</v>
      </c>
      <c r="K63" s="163"/>
    </row>
    <row r="64" spans="2:47" s="9" customFormat="1" ht="19.899999999999999" customHeight="1" x14ac:dyDescent="0.3">
      <c r="B64" s="157"/>
      <c r="C64" s="158"/>
      <c r="D64" s="159" t="s">
        <v>288</v>
      </c>
      <c r="E64" s="160"/>
      <c r="F64" s="160"/>
      <c r="G64" s="160"/>
      <c r="H64" s="160"/>
      <c r="I64" s="161"/>
      <c r="J64" s="162">
        <f>J118</f>
        <v>0</v>
      </c>
      <c r="K64" s="163"/>
    </row>
    <row r="65" spans="2:12" s="1" customFormat="1" ht="21.75" customHeight="1" x14ac:dyDescent="0.3">
      <c r="B65" s="36"/>
      <c r="C65" s="37"/>
      <c r="D65" s="37"/>
      <c r="E65" s="37"/>
      <c r="F65" s="37"/>
      <c r="G65" s="37"/>
      <c r="H65" s="37"/>
      <c r="I65" s="118"/>
      <c r="J65" s="37"/>
      <c r="K65" s="40"/>
    </row>
    <row r="66" spans="2:12" s="1" customFormat="1" ht="6.95" customHeight="1" x14ac:dyDescent="0.3">
      <c r="B66" s="51"/>
      <c r="C66" s="52"/>
      <c r="D66" s="52"/>
      <c r="E66" s="52"/>
      <c r="F66" s="52"/>
      <c r="G66" s="52"/>
      <c r="H66" s="52"/>
      <c r="I66" s="140"/>
      <c r="J66" s="52"/>
      <c r="K66" s="53"/>
    </row>
    <row r="70" spans="2:12" s="1" customFormat="1" ht="6.95" customHeight="1" x14ac:dyDescent="0.3">
      <c r="B70" s="54"/>
      <c r="C70" s="55"/>
      <c r="D70" s="55"/>
      <c r="E70" s="55"/>
      <c r="F70" s="55"/>
      <c r="G70" s="55"/>
      <c r="H70" s="55"/>
      <c r="I70" s="143"/>
      <c r="J70" s="55"/>
      <c r="K70" s="55"/>
      <c r="L70" s="56"/>
    </row>
    <row r="71" spans="2:12" s="1" customFormat="1" ht="36.950000000000003" customHeight="1" x14ac:dyDescent="0.3">
      <c r="B71" s="36"/>
      <c r="C71" s="57" t="s">
        <v>114</v>
      </c>
      <c r="D71" s="58"/>
      <c r="E71" s="58"/>
      <c r="F71" s="58"/>
      <c r="G71" s="58"/>
      <c r="H71" s="58"/>
      <c r="I71" s="164"/>
      <c r="J71" s="58"/>
      <c r="K71" s="58"/>
      <c r="L71" s="56"/>
    </row>
    <row r="72" spans="2:12" s="1" customFormat="1" ht="6.95" customHeight="1" x14ac:dyDescent="0.3">
      <c r="B72" s="36"/>
      <c r="C72" s="58"/>
      <c r="D72" s="58"/>
      <c r="E72" s="58"/>
      <c r="F72" s="58"/>
      <c r="G72" s="58"/>
      <c r="H72" s="58"/>
      <c r="I72" s="164"/>
      <c r="J72" s="58"/>
      <c r="K72" s="58"/>
      <c r="L72" s="56"/>
    </row>
    <row r="73" spans="2:12" s="1" customFormat="1" ht="14.45" customHeight="1" x14ac:dyDescent="0.3">
      <c r="B73" s="36"/>
      <c r="C73" s="60" t="s">
        <v>16</v>
      </c>
      <c r="D73" s="58"/>
      <c r="E73" s="58"/>
      <c r="F73" s="58"/>
      <c r="G73" s="58"/>
      <c r="H73" s="58"/>
      <c r="I73" s="164"/>
      <c r="J73" s="58"/>
      <c r="K73" s="58"/>
      <c r="L73" s="56"/>
    </row>
    <row r="74" spans="2:12" s="1" customFormat="1" ht="22.5" customHeight="1" x14ac:dyDescent="0.3">
      <c r="B74" s="36"/>
      <c r="C74" s="58"/>
      <c r="D74" s="58"/>
      <c r="E74" s="313" t="str">
        <f>E7</f>
        <v>Tovéř-Dolany oprava chodníku</v>
      </c>
      <c r="F74" s="290"/>
      <c r="G74" s="290"/>
      <c r="H74" s="290"/>
      <c r="I74" s="164"/>
      <c r="J74" s="58"/>
      <c r="K74" s="58"/>
      <c r="L74" s="56"/>
    </row>
    <row r="75" spans="2:12" x14ac:dyDescent="0.3">
      <c r="B75" s="22"/>
      <c r="C75" s="60" t="s">
        <v>101</v>
      </c>
      <c r="D75" s="165"/>
      <c r="E75" s="165"/>
      <c r="F75" s="165"/>
      <c r="G75" s="165"/>
      <c r="H75" s="165"/>
      <c r="J75" s="165"/>
      <c r="K75" s="165"/>
      <c r="L75" s="166"/>
    </row>
    <row r="76" spans="2:12" s="1" customFormat="1" ht="22.5" customHeight="1" x14ac:dyDescent="0.3">
      <c r="B76" s="36"/>
      <c r="C76" s="58"/>
      <c r="D76" s="58"/>
      <c r="E76" s="313" t="s">
        <v>281</v>
      </c>
      <c r="F76" s="290"/>
      <c r="G76" s="290"/>
      <c r="H76" s="290"/>
      <c r="I76" s="164"/>
      <c r="J76" s="58"/>
      <c r="K76" s="58"/>
      <c r="L76" s="56"/>
    </row>
    <row r="77" spans="2:12" s="1" customFormat="1" ht="14.45" customHeight="1" x14ac:dyDescent="0.3">
      <c r="B77" s="36"/>
      <c r="C77" s="60" t="s">
        <v>103</v>
      </c>
      <c r="D77" s="58"/>
      <c r="E77" s="58"/>
      <c r="F77" s="58"/>
      <c r="G77" s="58"/>
      <c r="H77" s="58"/>
      <c r="I77" s="164"/>
      <c r="J77" s="58"/>
      <c r="K77" s="58"/>
      <c r="L77" s="56"/>
    </row>
    <row r="78" spans="2:12" s="1" customFormat="1" ht="23.25" customHeight="1" x14ac:dyDescent="0.3">
      <c r="B78" s="36"/>
      <c r="C78" s="58"/>
      <c r="D78" s="58"/>
      <c r="E78" s="287" t="str">
        <f>E11</f>
        <v>2-1 - VON - VEDLEJŠÍ A OSTATNÍ NÁKLADY- soupis prací</v>
      </c>
      <c r="F78" s="290"/>
      <c r="G78" s="290"/>
      <c r="H78" s="290"/>
      <c r="I78" s="164"/>
      <c r="J78" s="58"/>
      <c r="K78" s="58"/>
      <c r="L78" s="56"/>
    </row>
    <row r="79" spans="2:12" s="1" customFormat="1" ht="6.95" customHeight="1" x14ac:dyDescent="0.3">
      <c r="B79" s="36"/>
      <c r="C79" s="58"/>
      <c r="D79" s="58"/>
      <c r="E79" s="58"/>
      <c r="F79" s="58"/>
      <c r="G79" s="58"/>
      <c r="H79" s="58"/>
      <c r="I79" s="164"/>
      <c r="J79" s="58"/>
      <c r="K79" s="58"/>
      <c r="L79" s="56"/>
    </row>
    <row r="80" spans="2:12" s="1" customFormat="1" ht="18" customHeight="1" x14ac:dyDescent="0.3">
      <c r="B80" s="36"/>
      <c r="C80" s="60" t="s">
        <v>24</v>
      </c>
      <c r="D80" s="58"/>
      <c r="E80" s="58"/>
      <c r="F80" s="167" t="str">
        <f>F14</f>
        <v>Tovéř</v>
      </c>
      <c r="G80" s="58"/>
      <c r="H80" s="58"/>
      <c r="I80" s="168" t="s">
        <v>26</v>
      </c>
      <c r="J80" s="68" t="str">
        <f>IF(J14="","",J14)</f>
        <v>16.1.2016</v>
      </c>
      <c r="K80" s="58"/>
      <c r="L80" s="56"/>
    </row>
    <row r="81" spans="2:65" s="1" customFormat="1" ht="6.95" customHeight="1" x14ac:dyDescent="0.3">
      <c r="B81" s="36"/>
      <c r="C81" s="58"/>
      <c r="D81" s="58"/>
      <c r="E81" s="58"/>
      <c r="F81" s="58"/>
      <c r="G81" s="58"/>
      <c r="H81" s="58"/>
      <c r="I81" s="164"/>
      <c r="J81" s="58"/>
      <c r="K81" s="58"/>
      <c r="L81" s="56"/>
    </row>
    <row r="82" spans="2:65" s="1" customFormat="1" x14ac:dyDescent="0.3">
      <c r="B82" s="36"/>
      <c r="C82" s="60" t="s">
        <v>34</v>
      </c>
      <c r="D82" s="58"/>
      <c r="E82" s="58"/>
      <c r="F82" s="167" t="str">
        <f>E17</f>
        <v>Obec Tovéř</v>
      </c>
      <c r="G82" s="58"/>
      <c r="H82" s="58"/>
      <c r="I82" s="168" t="s">
        <v>42</v>
      </c>
      <c r="J82" s="167" t="str">
        <f>E23</f>
        <v>ing. Petr Doležel</v>
      </c>
      <c r="K82" s="58"/>
      <c r="L82" s="56"/>
    </row>
    <row r="83" spans="2:65" s="1" customFormat="1" ht="14.45" customHeight="1" x14ac:dyDescent="0.3">
      <c r="B83" s="36"/>
      <c r="C83" s="60" t="s">
        <v>40</v>
      </c>
      <c r="D83" s="58"/>
      <c r="E83" s="58"/>
      <c r="F83" s="167" t="str">
        <f>IF(E20="","",E20)</f>
        <v/>
      </c>
      <c r="G83" s="58"/>
      <c r="H83" s="58"/>
      <c r="I83" s="164"/>
      <c r="J83" s="58"/>
      <c r="K83" s="58"/>
      <c r="L83" s="56"/>
    </row>
    <row r="84" spans="2:65" s="1" customFormat="1" ht="10.35" customHeight="1" x14ac:dyDescent="0.3">
      <c r="B84" s="36"/>
      <c r="C84" s="58"/>
      <c r="D84" s="58"/>
      <c r="E84" s="58"/>
      <c r="F84" s="58"/>
      <c r="G84" s="58"/>
      <c r="H84" s="58"/>
      <c r="I84" s="164"/>
      <c r="J84" s="58"/>
      <c r="K84" s="58"/>
      <c r="L84" s="56"/>
    </row>
    <row r="85" spans="2:65" s="10" customFormat="1" ht="29.25" customHeight="1" x14ac:dyDescent="0.3">
      <c r="B85" s="169"/>
      <c r="C85" s="170" t="s">
        <v>115</v>
      </c>
      <c r="D85" s="171" t="s">
        <v>66</v>
      </c>
      <c r="E85" s="171" t="s">
        <v>62</v>
      </c>
      <c r="F85" s="171" t="s">
        <v>116</v>
      </c>
      <c r="G85" s="171" t="s">
        <v>117</v>
      </c>
      <c r="H85" s="171" t="s">
        <v>118</v>
      </c>
      <c r="I85" s="172" t="s">
        <v>119</v>
      </c>
      <c r="J85" s="171" t="s">
        <v>107</v>
      </c>
      <c r="K85" s="173" t="s">
        <v>120</v>
      </c>
      <c r="L85" s="174"/>
      <c r="M85" s="77" t="s">
        <v>121</v>
      </c>
      <c r="N85" s="78" t="s">
        <v>51</v>
      </c>
      <c r="O85" s="78" t="s">
        <v>122</v>
      </c>
      <c r="P85" s="78" t="s">
        <v>123</v>
      </c>
      <c r="Q85" s="78" t="s">
        <v>124</v>
      </c>
      <c r="R85" s="78" t="s">
        <v>125</v>
      </c>
      <c r="S85" s="78" t="s">
        <v>126</v>
      </c>
      <c r="T85" s="79" t="s">
        <v>127</v>
      </c>
    </row>
    <row r="86" spans="2:65" s="1" customFormat="1" ht="29.25" customHeight="1" x14ac:dyDescent="0.35">
      <c r="B86" s="36"/>
      <c r="C86" s="83" t="s">
        <v>108</v>
      </c>
      <c r="D86" s="58"/>
      <c r="E86" s="58"/>
      <c r="F86" s="58"/>
      <c r="G86" s="58"/>
      <c r="H86" s="58"/>
      <c r="I86" s="164"/>
      <c r="J86" s="175">
        <f>BK86</f>
        <v>0</v>
      </c>
      <c r="K86" s="58"/>
      <c r="L86" s="56"/>
      <c r="M86" s="80"/>
      <c r="N86" s="81"/>
      <c r="O86" s="81"/>
      <c r="P86" s="176">
        <f>P87</f>
        <v>0</v>
      </c>
      <c r="Q86" s="81"/>
      <c r="R86" s="176">
        <f>R87</f>
        <v>0</v>
      </c>
      <c r="S86" s="81"/>
      <c r="T86" s="177">
        <f>T87</f>
        <v>0</v>
      </c>
      <c r="AT86" s="18" t="s">
        <v>80</v>
      </c>
      <c r="AU86" s="18" t="s">
        <v>109</v>
      </c>
      <c r="BK86" s="178">
        <f>BK87</f>
        <v>0</v>
      </c>
    </row>
    <row r="87" spans="2:65" s="11" customFormat="1" ht="37.35" customHeight="1" x14ac:dyDescent="0.35">
      <c r="B87" s="179"/>
      <c r="C87" s="180"/>
      <c r="D87" s="181" t="s">
        <v>80</v>
      </c>
      <c r="E87" s="182" t="s">
        <v>289</v>
      </c>
      <c r="F87" s="182" t="s">
        <v>290</v>
      </c>
      <c r="G87" s="180"/>
      <c r="H87" s="180"/>
      <c r="I87" s="183"/>
      <c r="J87" s="184">
        <f>BK87</f>
        <v>0</v>
      </c>
      <c r="K87" s="180"/>
      <c r="L87" s="185"/>
      <c r="M87" s="186"/>
      <c r="N87" s="187"/>
      <c r="O87" s="187"/>
      <c r="P87" s="188">
        <f>P88+P105+P118</f>
        <v>0</v>
      </c>
      <c r="Q87" s="187"/>
      <c r="R87" s="188">
        <f>R88+R105+R118</f>
        <v>0</v>
      </c>
      <c r="S87" s="187"/>
      <c r="T87" s="189">
        <f>T88+T105+T118</f>
        <v>0</v>
      </c>
      <c r="AR87" s="190" t="s">
        <v>163</v>
      </c>
      <c r="AT87" s="191" t="s">
        <v>80</v>
      </c>
      <c r="AU87" s="191" t="s">
        <v>81</v>
      </c>
      <c r="AY87" s="190" t="s">
        <v>130</v>
      </c>
      <c r="BK87" s="192">
        <f>BK88+BK105+BK118</f>
        <v>0</v>
      </c>
    </row>
    <row r="88" spans="2:65" s="11" customFormat="1" ht="19.899999999999999" customHeight="1" x14ac:dyDescent="0.3">
      <c r="B88" s="179"/>
      <c r="C88" s="180"/>
      <c r="D88" s="193" t="s">
        <v>80</v>
      </c>
      <c r="E88" s="194" t="s">
        <v>291</v>
      </c>
      <c r="F88" s="194" t="s">
        <v>292</v>
      </c>
      <c r="G88" s="180"/>
      <c r="H88" s="180"/>
      <c r="I88" s="183"/>
      <c r="J88" s="195">
        <f>BK88</f>
        <v>0</v>
      </c>
      <c r="K88" s="180"/>
      <c r="L88" s="185"/>
      <c r="M88" s="186"/>
      <c r="N88" s="187"/>
      <c r="O88" s="187"/>
      <c r="P88" s="188">
        <f>SUM(P89:P104)</f>
        <v>0</v>
      </c>
      <c r="Q88" s="187"/>
      <c r="R88" s="188">
        <f>SUM(R89:R104)</f>
        <v>0</v>
      </c>
      <c r="S88" s="187"/>
      <c r="T88" s="189">
        <f>SUM(T89:T104)</f>
        <v>0</v>
      </c>
      <c r="AR88" s="190" t="s">
        <v>163</v>
      </c>
      <c r="AT88" s="191" t="s">
        <v>80</v>
      </c>
      <c r="AU88" s="191" t="s">
        <v>23</v>
      </c>
      <c r="AY88" s="190" t="s">
        <v>130</v>
      </c>
      <c r="BK88" s="192">
        <f>SUM(BK89:BK104)</f>
        <v>0</v>
      </c>
    </row>
    <row r="89" spans="2:65" s="1" customFormat="1" ht="22.5" customHeight="1" x14ac:dyDescent="0.3">
      <c r="B89" s="36"/>
      <c r="C89" s="196" t="s">
        <v>23</v>
      </c>
      <c r="D89" s="196" t="s">
        <v>133</v>
      </c>
      <c r="E89" s="197" t="s">
        <v>293</v>
      </c>
      <c r="F89" s="198" t="s">
        <v>294</v>
      </c>
      <c r="G89" s="199" t="s">
        <v>295</v>
      </c>
      <c r="H89" s="200">
        <v>1</v>
      </c>
      <c r="I89" s="201"/>
      <c r="J89" s="202">
        <f>ROUND(I89*H89,2)</f>
        <v>0</v>
      </c>
      <c r="K89" s="198" t="s">
        <v>39</v>
      </c>
      <c r="L89" s="56"/>
      <c r="M89" s="203" t="s">
        <v>39</v>
      </c>
      <c r="N89" s="204" t="s">
        <v>52</v>
      </c>
      <c r="O89" s="37"/>
      <c r="P89" s="205">
        <f>O89*H89</f>
        <v>0</v>
      </c>
      <c r="Q89" s="205">
        <v>0</v>
      </c>
      <c r="R89" s="205">
        <f>Q89*H89</f>
        <v>0</v>
      </c>
      <c r="S89" s="205">
        <v>0</v>
      </c>
      <c r="T89" s="206">
        <f>S89*H89</f>
        <v>0</v>
      </c>
      <c r="AR89" s="18" t="s">
        <v>296</v>
      </c>
      <c r="AT89" s="18" t="s">
        <v>133</v>
      </c>
      <c r="AU89" s="18" t="s">
        <v>88</v>
      </c>
      <c r="AY89" s="18" t="s">
        <v>130</v>
      </c>
      <c r="BE89" s="207">
        <f>IF(N89="základní",J89,0)</f>
        <v>0</v>
      </c>
      <c r="BF89" s="207">
        <f>IF(N89="snížená",J89,0)</f>
        <v>0</v>
      </c>
      <c r="BG89" s="207">
        <f>IF(N89="zákl. přenesená",J89,0)</f>
        <v>0</v>
      </c>
      <c r="BH89" s="207">
        <f>IF(N89="sníž. přenesená",J89,0)</f>
        <v>0</v>
      </c>
      <c r="BI89" s="207">
        <f>IF(N89="nulová",J89,0)</f>
        <v>0</v>
      </c>
      <c r="BJ89" s="18" t="s">
        <v>23</v>
      </c>
      <c r="BK89" s="207">
        <f>ROUND(I89*H89,2)</f>
        <v>0</v>
      </c>
      <c r="BL89" s="18" t="s">
        <v>296</v>
      </c>
      <c r="BM89" s="18" t="s">
        <v>297</v>
      </c>
    </row>
    <row r="90" spans="2:65" s="1" customFormat="1" ht="67.5" x14ac:dyDescent="0.3">
      <c r="B90" s="36"/>
      <c r="C90" s="58"/>
      <c r="D90" s="208" t="s">
        <v>236</v>
      </c>
      <c r="E90" s="58"/>
      <c r="F90" s="209" t="s">
        <v>298</v>
      </c>
      <c r="G90" s="58"/>
      <c r="H90" s="58"/>
      <c r="I90" s="164"/>
      <c r="J90" s="58"/>
      <c r="K90" s="58"/>
      <c r="L90" s="56"/>
      <c r="M90" s="73"/>
      <c r="N90" s="37"/>
      <c r="O90" s="37"/>
      <c r="P90" s="37"/>
      <c r="Q90" s="37"/>
      <c r="R90" s="37"/>
      <c r="S90" s="37"/>
      <c r="T90" s="74"/>
      <c r="AT90" s="18" t="s">
        <v>236</v>
      </c>
      <c r="AU90" s="18" t="s">
        <v>88</v>
      </c>
    </row>
    <row r="91" spans="2:65" s="13" customFormat="1" ht="13.5" x14ac:dyDescent="0.3">
      <c r="B91" s="221"/>
      <c r="C91" s="222"/>
      <c r="D91" s="208" t="s">
        <v>142</v>
      </c>
      <c r="E91" s="243" t="s">
        <v>39</v>
      </c>
      <c r="F91" s="244" t="s">
        <v>23</v>
      </c>
      <c r="G91" s="222"/>
      <c r="H91" s="245">
        <v>1</v>
      </c>
      <c r="I91" s="227"/>
      <c r="J91" s="222"/>
      <c r="K91" s="222"/>
      <c r="L91" s="228"/>
      <c r="M91" s="229"/>
      <c r="N91" s="230"/>
      <c r="O91" s="230"/>
      <c r="P91" s="230"/>
      <c r="Q91" s="230"/>
      <c r="R91" s="230"/>
      <c r="S91" s="230"/>
      <c r="T91" s="231"/>
      <c r="AT91" s="232" t="s">
        <v>142</v>
      </c>
      <c r="AU91" s="232" t="s">
        <v>88</v>
      </c>
      <c r="AV91" s="13" t="s">
        <v>88</v>
      </c>
      <c r="AW91" s="13" t="s">
        <v>144</v>
      </c>
      <c r="AX91" s="13" t="s">
        <v>81</v>
      </c>
      <c r="AY91" s="232" t="s">
        <v>130</v>
      </c>
    </row>
    <row r="92" spans="2:65" s="14" customFormat="1" ht="13.5" x14ac:dyDescent="0.3">
      <c r="B92" s="250"/>
      <c r="C92" s="251"/>
      <c r="D92" s="223" t="s">
        <v>142</v>
      </c>
      <c r="E92" s="252" t="s">
        <v>39</v>
      </c>
      <c r="F92" s="253" t="s">
        <v>299</v>
      </c>
      <c r="G92" s="251"/>
      <c r="H92" s="254">
        <v>1</v>
      </c>
      <c r="I92" s="255"/>
      <c r="J92" s="251"/>
      <c r="K92" s="251"/>
      <c r="L92" s="256"/>
      <c r="M92" s="257"/>
      <c r="N92" s="258"/>
      <c r="O92" s="258"/>
      <c r="P92" s="258"/>
      <c r="Q92" s="258"/>
      <c r="R92" s="258"/>
      <c r="S92" s="258"/>
      <c r="T92" s="259"/>
      <c r="AT92" s="260" t="s">
        <v>142</v>
      </c>
      <c r="AU92" s="260" t="s">
        <v>88</v>
      </c>
      <c r="AV92" s="14" t="s">
        <v>138</v>
      </c>
      <c r="AW92" s="14" t="s">
        <v>4</v>
      </c>
      <c r="AX92" s="14" t="s">
        <v>23</v>
      </c>
      <c r="AY92" s="260" t="s">
        <v>130</v>
      </c>
    </row>
    <row r="93" spans="2:65" s="1" customFormat="1" ht="22.5" customHeight="1" x14ac:dyDescent="0.3">
      <c r="B93" s="36"/>
      <c r="C93" s="196" t="s">
        <v>88</v>
      </c>
      <c r="D93" s="196" t="s">
        <v>133</v>
      </c>
      <c r="E93" s="197" t="s">
        <v>300</v>
      </c>
      <c r="F93" s="198" t="s">
        <v>301</v>
      </c>
      <c r="G93" s="199" t="s">
        <v>302</v>
      </c>
      <c r="H93" s="200">
        <v>1</v>
      </c>
      <c r="I93" s="201"/>
      <c r="J93" s="202">
        <f>ROUND(I93*H93,2)</f>
        <v>0</v>
      </c>
      <c r="K93" s="198" t="s">
        <v>39</v>
      </c>
      <c r="L93" s="56"/>
      <c r="M93" s="203" t="s">
        <v>39</v>
      </c>
      <c r="N93" s="204" t="s">
        <v>52</v>
      </c>
      <c r="O93" s="37"/>
      <c r="P93" s="205">
        <f>O93*H93</f>
        <v>0</v>
      </c>
      <c r="Q93" s="205">
        <v>0</v>
      </c>
      <c r="R93" s="205">
        <f>Q93*H93</f>
        <v>0</v>
      </c>
      <c r="S93" s="205">
        <v>0</v>
      </c>
      <c r="T93" s="206">
        <f>S93*H93</f>
        <v>0</v>
      </c>
      <c r="AR93" s="18" t="s">
        <v>296</v>
      </c>
      <c r="AT93" s="18" t="s">
        <v>133</v>
      </c>
      <c r="AU93" s="18" t="s">
        <v>88</v>
      </c>
      <c r="AY93" s="18" t="s">
        <v>130</v>
      </c>
      <c r="BE93" s="207">
        <f>IF(N93="základní",J93,0)</f>
        <v>0</v>
      </c>
      <c r="BF93" s="207">
        <f>IF(N93="snížená",J93,0)</f>
        <v>0</v>
      </c>
      <c r="BG93" s="207">
        <f>IF(N93="zákl. přenesená",J93,0)</f>
        <v>0</v>
      </c>
      <c r="BH93" s="207">
        <f>IF(N93="sníž. přenesená",J93,0)</f>
        <v>0</v>
      </c>
      <c r="BI93" s="207">
        <f>IF(N93="nulová",J93,0)</f>
        <v>0</v>
      </c>
      <c r="BJ93" s="18" t="s">
        <v>23</v>
      </c>
      <c r="BK93" s="207">
        <f>ROUND(I93*H93,2)</f>
        <v>0</v>
      </c>
      <c r="BL93" s="18" t="s">
        <v>296</v>
      </c>
      <c r="BM93" s="18" t="s">
        <v>303</v>
      </c>
    </row>
    <row r="94" spans="2:65" s="1" customFormat="1" ht="27" x14ac:dyDescent="0.3">
      <c r="B94" s="36"/>
      <c r="C94" s="58"/>
      <c r="D94" s="208" t="s">
        <v>236</v>
      </c>
      <c r="E94" s="58"/>
      <c r="F94" s="209" t="s">
        <v>304</v>
      </c>
      <c r="G94" s="58"/>
      <c r="H94" s="58"/>
      <c r="I94" s="164"/>
      <c r="J94" s="58"/>
      <c r="K94" s="58"/>
      <c r="L94" s="56"/>
      <c r="M94" s="73"/>
      <c r="N94" s="37"/>
      <c r="O94" s="37"/>
      <c r="P94" s="37"/>
      <c r="Q94" s="37"/>
      <c r="R94" s="37"/>
      <c r="S94" s="37"/>
      <c r="T94" s="74"/>
      <c r="AT94" s="18" t="s">
        <v>236</v>
      </c>
      <c r="AU94" s="18" t="s">
        <v>88</v>
      </c>
    </row>
    <row r="95" spans="2:65" s="13" customFormat="1" ht="13.5" x14ac:dyDescent="0.3">
      <c r="B95" s="221"/>
      <c r="C95" s="222"/>
      <c r="D95" s="208" t="s">
        <v>142</v>
      </c>
      <c r="E95" s="243" t="s">
        <v>39</v>
      </c>
      <c r="F95" s="244" t="s">
        <v>23</v>
      </c>
      <c r="G95" s="222"/>
      <c r="H95" s="245">
        <v>1</v>
      </c>
      <c r="I95" s="227"/>
      <c r="J95" s="222"/>
      <c r="K95" s="222"/>
      <c r="L95" s="228"/>
      <c r="M95" s="229"/>
      <c r="N95" s="230"/>
      <c r="O95" s="230"/>
      <c r="P95" s="230"/>
      <c r="Q95" s="230"/>
      <c r="R95" s="230"/>
      <c r="S95" s="230"/>
      <c r="T95" s="231"/>
      <c r="AT95" s="232" t="s">
        <v>142</v>
      </c>
      <c r="AU95" s="232" t="s">
        <v>88</v>
      </c>
      <c r="AV95" s="13" t="s">
        <v>88</v>
      </c>
      <c r="AW95" s="13" t="s">
        <v>144</v>
      </c>
      <c r="AX95" s="13" t="s">
        <v>81</v>
      </c>
      <c r="AY95" s="232" t="s">
        <v>130</v>
      </c>
    </row>
    <row r="96" spans="2:65" s="14" customFormat="1" ht="13.5" x14ac:dyDescent="0.3">
      <c r="B96" s="250"/>
      <c r="C96" s="251"/>
      <c r="D96" s="223" t="s">
        <v>142</v>
      </c>
      <c r="E96" s="252" t="s">
        <v>39</v>
      </c>
      <c r="F96" s="253" t="s">
        <v>299</v>
      </c>
      <c r="G96" s="251"/>
      <c r="H96" s="254">
        <v>1</v>
      </c>
      <c r="I96" s="255"/>
      <c r="J96" s="251"/>
      <c r="K96" s="251"/>
      <c r="L96" s="256"/>
      <c r="M96" s="257"/>
      <c r="N96" s="258"/>
      <c r="O96" s="258"/>
      <c r="P96" s="258"/>
      <c r="Q96" s="258"/>
      <c r="R96" s="258"/>
      <c r="S96" s="258"/>
      <c r="T96" s="259"/>
      <c r="AT96" s="260" t="s">
        <v>142</v>
      </c>
      <c r="AU96" s="260" t="s">
        <v>88</v>
      </c>
      <c r="AV96" s="14" t="s">
        <v>138</v>
      </c>
      <c r="AW96" s="14" t="s">
        <v>144</v>
      </c>
      <c r="AX96" s="14" t="s">
        <v>23</v>
      </c>
      <c r="AY96" s="260" t="s">
        <v>130</v>
      </c>
    </row>
    <row r="97" spans="2:65" s="1" customFormat="1" ht="22.5" customHeight="1" x14ac:dyDescent="0.3">
      <c r="B97" s="36"/>
      <c r="C97" s="196" t="s">
        <v>152</v>
      </c>
      <c r="D97" s="196" t="s">
        <v>133</v>
      </c>
      <c r="E97" s="197" t="s">
        <v>305</v>
      </c>
      <c r="F97" s="198" t="s">
        <v>306</v>
      </c>
      <c r="G97" s="199" t="s">
        <v>295</v>
      </c>
      <c r="H97" s="200">
        <v>1</v>
      </c>
      <c r="I97" s="201"/>
      <c r="J97" s="202">
        <f>ROUND(I97*H97,2)</f>
        <v>0</v>
      </c>
      <c r="K97" s="198" t="s">
        <v>39</v>
      </c>
      <c r="L97" s="56"/>
      <c r="M97" s="203" t="s">
        <v>39</v>
      </c>
      <c r="N97" s="204" t="s">
        <v>52</v>
      </c>
      <c r="O97" s="37"/>
      <c r="P97" s="205">
        <f>O97*H97</f>
        <v>0</v>
      </c>
      <c r="Q97" s="205">
        <v>0</v>
      </c>
      <c r="R97" s="205">
        <f>Q97*H97</f>
        <v>0</v>
      </c>
      <c r="S97" s="205">
        <v>0</v>
      </c>
      <c r="T97" s="206">
        <f>S97*H97</f>
        <v>0</v>
      </c>
      <c r="AR97" s="18" t="s">
        <v>296</v>
      </c>
      <c r="AT97" s="18" t="s">
        <v>133</v>
      </c>
      <c r="AU97" s="18" t="s">
        <v>88</v>
      </c>
      <c r="AY97" s="18" t="s">
        <v>130</v>
      </c>
      <c r="BE97" s="207">
        <f>IF(N97="základní",J97,0)</f>
        <v>0</v>
      </c>
      <c r="BF97" s="207">
        <f>IF(N97="snížená",J97,0)</f>
        <v>0</v>
      </c>
      <c r="BG97" s="207">
        <f>IF(N97="zákl. přenesená",J97,0)</f>
        <v>0</v>
      </c>
      <c r="BH97" s="207">
        <f>IF(N97="sníž. přenesená",J97,0)</f>
        <v>0</v>
      </c>
      <c r="BI97" s="207">
        <f>IF(N97="nulová",J97,0)</f>
        <v>0</v>
      </c>
      <c r="BJ97" s="18" t="s">
        <v>23</v>
      </c>
      <c r="BK97" s="207">
        <f>ROUND(I97*H97,2)</f>
        <v>0</v>
      </c>
      <c r="BL97" s="18" t="s">
        <v>296</v>
      </c>
      <c r="BM97" s="18" t="s">
        <v>307</v>
      </c>
    </row>
    <row r="98" spans="2:65" s="1" customFormat="1" ht="27" x14ac:dyDescent="0.3">
      <c r="B98" s="36"/>
      <c r="C98" s="58"/>
      <c r="D98" s="208" t="s">
        <v>236</v>
      </c>
      <c r="E98" s="58"/>
      <c r="F98" s="209" t="s">
        <v>308</v>
      </c>
      <c r="G98" s="58"/>
      <c r="H98" s="58"/>
      <c r="I98" s="164"/>
      <c r="J98" s="58"/>
      <c r="K98" s="58"/>
      <c r="L98" s="56"/>
      <c r="M98" s="73"/>
      <c r="N98" s="37"/>
      <c r="O98" s="37"/>
      <c r="P98" s="37"/>
      <c r="Q98" s="37"/>
      <c r="R98" s="37"/>
      <c r="S98" s="37"/>
      <c r="T98" s="74"/>
      <c r="AT98" s="18" t="s">
        <v>236</v>
      </c>
      <c r="AU98" s="18" t="s">
        <v>88</v>
      </c>
    </row>
    <row r="99" spans="2:65" s="13" customFormat="1" ht="13.5" x14ac:dyDescent="0.3">
      <c r="B99" s="221"/>
      <c r="C99" s="222"/>
      <c r="D99" s="208" t="s">
        <v>142</v>
      </c>
      <c r="E99" s="243" t="s">
        <v>39</v>
      </c>
      <c r="F99" s="244" t="s">
        <v>23</v>
      </c>
      <c r="G99" s="222"/>
      <c r="H99" s="245">
        <v>1</v>
      </c>
      <c r="I99" s="227"/>
      <c r="J99" s="222"/>
      <c r="K99" s="222"/>
      <c r="L99" s="228"/>
      <c r="M99" s="229"/>
      <c r="N99" s="230"/>
      <c r="O99" s="230"/>
      <c r="P99" s="230"/>
      <c r="Q99" s="230"/>
      <c r="R99" s="230"/>
      <c r="S99" s="230"/>
      <c r="T99" s="231"/>
      <c r="AT99" s="232" t="s">
        <v>142</v>
      </c>
      <c r="AU99" s="232" t="s">
        <v>88</v>
      </c>
      <c r="AV99" s="13" t="s">
        <v>88</v>
      </c>
      <c r="AW99" s="13" t="s">
        <v>144</v>
      </c>
      <c r="AX99" s="13" t="s">
        <v>81</v>
      </c>
      <c r="AY99" s="232" t="s">
        <v>130</v>
      </c>
    </row>
    <row r="100" spans="2:65" s="14" customFormat="1" ht="13.5" x14ac:dyDescent="0.3">
      <c r="B100" s="250"/>
      <c r="C100" s="251"/>
      <c r="D100" s="223" t="s">
        <v>142</v>
      </c>
      <c r="E100" s="252" t="s">
        <v>39</v>
      </c>
      <c r="F100" s="253" t="s">
        <v>299</v>
      </c>
      <c r="G100" s="251"/>
      <c r="H100" s="254">
        <v>1</v>
      </c>
      <c r="I100" s="255"/>
      <c r="J100" s="251"/>
      <c r="K100" s="251"/>
      <c r="L100" s="256"/>
      <c r="M100" s="257"/>
      <c r="N100" s="258"/>
      <c r="O100" s="258"/>
      <c r="P100" s="258"/>
      <c r="Q100" s="258"/>
      <c r="R100" s="258"/>
      <c r="S100" s="258"/>
      <c r="T100" s="259"/>
      <c r="AT100" s="260" t="s">
        <v>142</v>
      </c>
      <c r="AU100" s="260" t="s">
        <v>88</v>
      </c>
      <c r="AV100" s="14" t="s">
        <v>138</v>
      </c>
      <c r="AW100" s="14" t="s">
        <v>4</v>
      </c>
      <c r="AX100" s="14" t="s">
        <v>23</v>
      </c>
      <c r="AY100" s="260" t="s">
        <v>130</v>
      </c>
    </row>
    <row r="101" spans="2:65" s="1" customFormat="1" ht="22.5" customHeight="1" x14ac:dyDescent="0.3">
      <c r="B101" s="36"/>
      <c r="C101" s="196" t="s">
        <v>138</v>
      </c>
      <c r="D101" s="196" t="s">
        <v>133</v>
      </c>
      <c r="E101" s="197" t="s">
        <v>309</v>
      </c>
      <c r="F101" s="198" t="s">
        <v>310</v>
      </c>
      <c r="G101" s="199" t="s">
        <v>295</v>
      </c>
      <c r="H101" s="200">
        <v>1</v>
      </c>
      <c r="I101" s="201"/>
      <c r="J101" s="202">
        <f>ROUND(I101*H101,2)</f>
        <v>0</v>
      </c>
      <c r="K101" s="198" t="s">
        <v>39</v>
      </c>
      <c r="L101" s="56"/>
      <c r="M101" s="203" t="s">
        <v>39</v>
      </c>
      <c r="N101" s="204" t="s">
        <v>52</v>
      </c>
      <c r="O101" s="37"/>
      <c r="P101" s="205">
        <f>O101*H101</f>
        <v>0</v>
      </c>
      <c r="Q101" s="205">
        <v>0</v>
      </c>
      <c r="R101" s="205">
        <f>Q101*H101</f>
        <v>0</v>
      </c>
      <c r="S101" s="205">
        <v>0</v>
      </c>
      <c r="T101" s="206">
        <f>S101*H101</f>
        <v>0</v>
      </c>
      <c r="AR101" s="18" t="s">
        <v>296</v>
      </c>
      <c r="AT101" s="18" t="s">
        <v>133</v>
      </c>
      <c r="AU101" s="18" t="s">
        <v>88</v>
      </c>
      <c r="AY101" s="18" t="s">
        <v>130</v>
      </c>
      <c r="BE101" s="207">
        <f>IF(N101="základní",J101,0)</f>
        <v>0</v>
      </c>
      <c r="BF101" s="207">
        <f>IF(N101="snížená",J101,0)</f>
        <v>0</v>
      </c>
      <c r="BG101" s="207">
        <f>IF(N101="zákl. přenesená",J101,0)</f>
        <v>0</v>
      </c>
      <c r="BH101" s="207">
        <f>IF(N101="sníž. přenesená",J101,0)</f>
        <v>0</v>
      </c>
      <c r="BI101" s="207">
        <f>IF(N101="nulová",J101,0)</f>
        <v>0</v>
      </c>
      <c r="BJ101" s="18" t="s">
        <v>23</v>
      </c>
      <c r="BK101" s="207">
        <f>ROUND(I101*H101,2)</f>
        <v>0</v>
      </c>
      <c r="BL101" s="18" t="s">
        <v>296</v>
      </c>
      <c r="BM101" s="18" t="s">
        <v>311</v>
      </c>
    </row>
    <row r="102" spans="2:65" s="1" customFormat="1" ht="40.5" x14ac:dyDescent="0.3">
      <c r="B102" s="36"/>
      <c r="C102" s="58"/>
      <c r="D102" s="208" t="s">
        <v>236</v>
      </c>
      <c r="E102" s="58"/>
      <c r="F102" s="209" t="s">
        <v>312</v>
      </c>
      <c r="G102" s="58"/>
      <c r="H102" s="58"/>
      <c r="I102" s="164"/>
      <c r="J102" s="58"/>
      <c r="K102" s="58"/>
      <c r="L102" s="56"/>
      <c r="M102" s="73"/>
      <c r="N102" s="37"/>
      <c r="O102" s="37"/>
      <c r="P102" s="37"/>
      <c r="Q102" s="37"/>
      <c r="R102" s="37"/>
      <c r="S102" s="37"/>
      <c r="T102" s="74"/>
      <c r="AT102" s="18" t="s">
        <v>236</v>
      </c>
      <c r="AU102" s="18" t="s">
        <v>88</v>
      </c>
    </row>
    <row r="103" spans="2:65" s="13" customFormat="1" ht="13.5" x14ac:dyDescent="0.3">
      <c r="B103" s="221"/>
      <c r="C103" s="222"/>
      <c r="D103" s="208" t="s">
        <v>142</v>
      </c>
      <c r="E103" s="243" t="s">
        <v>39</v>
      </c>
      <c r="F103" s="244" t="s">
        <v>23</v>
      </c>
      <c r="G103" s="222"/>
      <c r="H103" s="245">
        <v>1</v>
      </c>
      <c r="I103" s="227"/>
      <c r="J103" s="222"/>
      <c r="K103" s="222"/>
      <c r="L103" s="228"/>
      <c r="M103" s="229"/>
      <c r="N103" s="230"/>
      <c r="O103" s="230"/>
      <c r="P103" s="230"/>
      <c r="Q103" s="230"/>
      <c r="R103" s="230"/>
      <c r="S103" s="230"/>
      <c r="T103" s="231"/>
      <c r="AT103" s="232" t="s">
        <v>142</v>
      </c>
      <c r="AU103" s="232" t="s">
        <v>88</v>
      </c>
      <c r="AV103" s="13" t="s">
        <v>88</v>
      </c>
      <c r="AW103" s="13" t="s">
        <v>144</v>
      </c>
      <c r="AX103" s="13" t="s">
        <v>81</v>
      </c>
      <c r="AY103" s="232" t="s">
        <v>130</v>
      </c>
    </row>
    <row r="104" spans="2:65" s="14" customFormat="1" ht="13.5" x14ac:dyDescent="0.3">
      <c r="B104" s="250"/>
      <c r="C104" s="251"/>
      <c r="D104" s="208" t="s">
        <v>142</v>
      </c>
      <c r="E104" s="261" t="s">
        <v>39</v>
      </c>
      <c r="F104" s="262" t="s">
        <v>299</v>
      </c>
      <c r="G104" s="251"/>
      <c r="H104" s="263">
        <v>1</v>
      </c>
      <c r="I104" s="255"/>
      <c r="J104" s="251"/>
      <c r="K104" s="251"/>
      <c r="L104" s="256"/>
      <c r="M104" s="257"/>
      <c r="N104" s="258"/>
      <c r="O104" s="258"/>
      <c r="P104" s="258"/>
      <c r="Q104" s="258"/>
      <c r="R104" s="258"/>
      <c r="S104" s="258"/>
      <c r="T104" s="259"/>
      <c r="AT104" s="260" t="s">
        <v>142</v>
      </c>
      <c r="AU104" s="260" t="s">
        <v>88</v>
      </c>
      <c r="AV104" s="14" t="s">
        <v>138</v>
      </c>
      <c r="AW104" s="14" t="s">
        <v>4</v>
      </c>
      <c r="AX104" s="14" t="s">
        <v>23</v>
      </c>
      <c r="AY104" s="260" t="s">
        <v>130</v>
      </c>
    </row>
    <row r="105" spans="2:65" s="11" customFormat="1" ht="29.85" customHeight="1" x14ac:dyDescent="0.3">
      <c r="B105" s="179"/>
      <c r="C105" s="180"/>
      <c r="D105" s="193" t="s">
        <v>80</v>
      </c>
      <c r="E105" s="194" t="s">
        <v>313</v>
      </c>
      <c r="F105" s="194" t="s">
        <v>314</v>
      </c>
      <c r="G105" s="180"/>
      <c r="H105" s="180"/>
      <c r="I105" s="183"/>
      <c r="J105" s="195">
        <f>BK105</f>
        <v>0</v>
      </c>
      <c r="K105" s="180"/>
      <c r="L105" s="185"/>
      <c r="M105" s="186"/>
      <c r="N105" s="187"/>
      <c r="O105" s="187"/>
      <c r="P105" s="188">
        <f>SUM(P106:P117)</f>
        <v>0</v>
      </c>
      <c r="Q105" s="187"/>
      <c r="R105" s="188">
        <f>SUM(R106:R117)</f>
        <v>0</v>
      </c>
      <c r="S105" s="187"/>
      <c r="T105" s="189">
        <f>SUM(T106:T117)</f>
        <v>0</v>
      </c>
      <c r="AR105" s="190" t="s">
        <v>163</v>
      </c>
      <c r="AT105" s="191" t="s">
        <v>80</v>
      </c>
      <c r="AU105" s="191" t="s">
        <v>23</v>
      </c>
      <c r="AY105" s="190" t="s">
        <v>130</v>
      </c>
      <c r="BK105" s="192">
        <f>SUM(BK106:BK117)</f>
        <v>0</v>
      </c>
    </row>
    <row r="106" spans="2:65" s="1" customFormat="1" ht="22.5" customHeight="1" x14ac:dyDescent="0.3">
      <c r="B106" s="36"/>
      <c r="C106" s="196" t="s">
        <v>163</v>
      </c>
      <c r="D106" s="196" t="s">
        <v>133</v>
      </c>
      <c r="E106" s="197" t="s">
        <v>315</v>
      </c>
      <c r="F106" s="198" t="s">
        <v>316</v>
      </c>
      <c r="G106" s="199" t="s">
        <v>302</v>
      </c>
      <c r="H106" s="200">
        <v>1</v>
      </c>
      <c r="I106" s="201"/>
      <c r="J106" s="202">
        <f>ROUND(I106*H106,2)</f>
        <v>0</v>
      </c>
      <c r="K106" s="198" t="s">
        <v>39</v>
      </c>
      <c r="L106" s="56"/>
      <c r="M106" s="203" t="s">
        <v>39</v>
      </c>
      <c r="N106" s="204" t="s">
        <v>52</v>
      </c>
      <c r="O106" s="37"/>
      <c r="P106" s="205">
        <f>O106*H106</f>
        <v>0</v>
      </c>
      <c r="Q106" s="205">
        <v>0</v>
      </c>
      <c r="R106" s="205">
        <f>Q106*H106</f>
        <v>0</v>
      </c>
      <c r="S106" s="205">
        <v>0</v>
      </c>
      <c r="T106" s="206">
        <f>S106*H106</f>
        <v>0</v>
      </c>
      <c r="AR106" s="18" t="s">
        <v>296</v>
      </c>
      <c r="AT106" s="18" t="s">
        <v>133</v>
      </c>
      <c r="AU106" s="18" t="s">
        <v>88</v>
      </c>
      <c r="AY106" s="18" t="s">
        <v>130</v>
      </c>
      <c r="BE106" s="207">
        <f>IF(N106="základní",J106,0)</f>
        <v>0</v>
      </c>
      <c r="BF106" s="207">
        <f>IF(N106="snížená",J106,0)</f>
        <v>0</v>
      </c>
      <c r="BG106" s="207">
        <f>IF(N106="zákl. přenesená",J106,0)</f>
        <v>0</v>
      </c>
      <c r="BH106" s="207">
        <f>IF(N106="sníž. přenesená",J106,0)</f>
        <v>0</v>
      </c>
      <c r="BI106" s="207">
        <f>IF(N106="nulová",J106,0)</f>
        <v>0</v>
      </c>
      <c r="BJ106" s="18" t="s">
        <v>23</v>
      </c>
      <c r="BK106" s="207">
        <f>ROUND(I106*H106,2)</f>
        <v>0</v>
      </c>
      <c r="BL106" s="18" t="s">
        <v>296</v>
      </c>
      <c r="BM106" s="18" t="s">
        <v>317</v>
      </c>
    </row>
    <row r="107" spans="2:65" s="1" customFormat="1" ht="54" x14ac:dyDescent="0.3">
      <c r="B107" s="36"/>
      <c r="C107" s="58"/>
      <c r="D107" s="208" t="s">
        <v>236</v>
      </c>
      <c r="E107" s="58"/>
      <c r="F107" s="209" t="s">
        <v>318</v>
      </c>
      <c r="G107" s="58"/>
      <c r="H107" s="58"/>
      <c r="I107" s="164"/>
      <c r="J107" s="58"/>
      <c r="K107" s="58"/>
      <c r="L107" s="56"/>
      <c r="M107" s="73"/>
      <c r="N107" s="37"/>
      <c r="O107" s="37"/>
      <c r="P107" s="37"/>
      <c r="Q107" s="37"/>
      <c r="R107" s="37"/>
      <c r="S107" s="37"/>
      <c r="T107" s="74"/>
      <c r="AT107" s="18" t="s">
        <v>236</v>
      </c>
      <c r="AU107" s="18" t="s">
        <v>88</v>
      </c>
    </row>
    <row r="108" spans="2:65" s="13" customFormat="1" ht="13.5" x14ac:dyDescent="0.3">
      <c r="B108" s="221"/>
      <c r="C108" s="222"/>
      <c r="D108" s="208" t="s">
        <v>142</v>
      </c>
      <c r="E108" s="243" t="s">
        <v>39</v>
      </c>
      <c r="F108" s="244" t="s">
        <v>23</v>
      </c>
      <c r="G108" s="222"/>
      <c r="H108" s="245">
        <v>1</v>
      </c>
      <c r="I108" s="227"/>
      <c r="J108" s="222"/>
      <c r="K108" s="222"/>
      <c r="L108" s="228"/>
      <c r="M108" s="229"/>
      <c r="N108" s="230"/>
      <c r="O108" s="230"/>
      <c r="P108" s="230"/>
      <c r="Q108" s="230"/>
      <c r="R108" s="230"/>
      <c r="S108" s="230"/>
      <c r="T108" s="231"/>
      <c r="AT108" s="232" t="s">
        <v>142</v>
      </c>
      <c r="AU108" s="232" t="s">
        <v>88</v>
      </c>
      <c r="AV108" s="13" t="s">
        <v>88</v>
      </c>
      <c r="AW108" s="13" t="s">
        <v>144</v>
      </c>
      <c r="AX108" s="13" t="s">
        <v>81</v>
      </c>
      <c r="AY108" s="232" t="s">
        <v>130</v>
      </c>
    </row>
    <row r="109" spans="2:65" s="14" customFormat="1" ht="13.5" x14ac:dyDescent="0.3">
      <c r="B109" s="250"/>
      <c r="C109" s="251"/>
      <c r="D109" s="223" t="s">
        <v>142</v>
      </c>
      <c r="E109" s="252" t="s">
        <v>39</v>
      </c>
      <c r="F109" s="253" t="s">
        <v>299</v>
      </c>
      <c r="G109" s="251"/>
      <c r="H109" s="254">
        <v>1</v>
      </c>
      <c r="I109" s="255"/>
      <c r="J109" s="251"/>
      <c r="K109" s="251"/>
      <c r="L109" s="256"/>
      <c r="M109" s="257"/>
      <c r="N109" s="258"/>
      <c r="O109" s="258"/>
      <c r="P109" s="258"/>
      <c r="Q109" s="258"/>
      <c r="R109" s="258"/>
      <c r="S109" s="258"/>
      <c r="T109" s="259"/>
      <c r="AT109" s="260" t="s">
        <v>142</v>
      </c>
      <c r="AU109" s="260" t="s">
        <v>88</v>
      </c>
      <c r="AV109" s="14" t="s">
        <v>138</v>
      </c>
      <c r="AW109" s="14" t="s">
        <v>4</v>
      </c>
      <c r="AX109" s="14" t="s">
        <v>23</v>
      </c>
      <c r="AY109" s="260" t="s">
        <v>130</v>
      </c>
    </row>
    <row r="110" spans="2:65" s="1" customFormat="1" ht="22.5" customHeight="1" x14ac:dyDescent="0.3">
      <c r="B110" s="36"/>
      <c r="C110" s="196" t="s">
        <v>171</v>
      </c>
      <c r="D110" s="196" t="s">
        <v>133</v>
      </c>
      <c r="E110" s="197" t="s">
        <v>319</v>
      </c>
      <c r="F110" s="198" t="s">
        <v>320</v>
      </c>
      <c r="G110" s="199" t="s">
        <v>302</v>
      </c>
      <c r="H110" s="200">
        <v>1</v>
      </c>
      <c r="I110" s="201"/>
      <c r="J110" s="202">
        <f>ROUND(I110*H110,2)</f>
        <v>0</v>
      </c>
      <c r="K110" s="198" t="s">
        <v>39</v>
      </c>
      <c r="L110" s="56"/>
      <c r="M110" s="203" t="s">
        <v>39</v>
      </c>
      <c r="N110" s="204" t="s">
        <v>52</v>
      </c>
      <c r="O110" s="37"/>
      <c r="P110" s="205">
        <f>O110*H110</f>
        <v>0</v>
      </c>
      <c r="Q110" s="205">
        <v>0</v>
      </c>
      <c r="R110" s="205">
        <f>Q110*H110</f>
        <v>0</v>
      </c>
      <c r="S110" s="205">
        <v>0</v>
      </c>
      <c r="T110" s="206">
        <f>S110*H110</f>
        <v>0</v>
      </c>
      <c r="AR110" s="18" t="s">
        <v>296</v>
      </c>
      <c r="AT110" s="18" t="s">
        <v>133</v>
      </c>
      <c r="AU110" s="18" t="s">
        <v>88</v>
      </c>
      <c r="AY110" s="18" t="s">
        <v>130</v>
      </c>
      <c r="BE110" s="207">
        <f>IF(N110="základní",J110,0)</f>
        <v>0</v>
      </c>
      <c r="BF110" s="207">
        <f>IF(N110="snížená",J110,0)</f>
        <v>0</v>
      </c>
      <c r="BG110" s="207">
        <f>IF(N110="zákl. přenesená",J110,0)</f>
        <v>0</v>
      </c>
      <c r="BH110" s="207">
        <f>IF(N110="sníž. přenesená",J110,0)</f>
        <v>0</v>
      </c>
      <c r="BI110" s="207">
        <f>IF(N110="nulová",J110,0)</f>
        <v>0</v>
      </c>
      <c r="BJ110" s="18" t="s">
        <v>23</v>
      </c>
      <c r="BK110" s="207">
        <f>ROUND(I110*H110,2)</f>
        <v>0</v>
      </c>
      <c r="BL110" s="18" t="s">
        <v>296</v>
      </c>
      <c r="BM110" s="18" t="s">
        <v>321</v>
      </c>
    </row>
    <row r="111" spans="2:65" s="1" customFormat="1" ht="40.5" x14ac:dyDescent="0.3">
      <c r="B111" s="36"/>
      <c r="C111" s="58"/>
      <c r="D111" s="208" t="s">
        <v>236</v>
      </c>
      <c r="E111" s="58"/>
      <c r="F111" s="209" t="s">
        <v>322</v>
      </c>
      <c r="G111" s="58"/>
      <c r="H111" s="58"/>
      <c r="I111" s="164"/>
      <c r="J111" s="58"/>
      <c r="K111" s="58"/>
      <c r="L111" s="56"/>
      <c r="M111" s="73"/>
      <c r="N111" s="37"/>
      <c r="O111" s="37"/>
      <c r="P111" s="37"/>
      <c r="Q111" s="37"/>
      <c r="R111" s="37"/>
      <c r="S111" s="37"/>
      <c r="T111" s="74"/>
      <c r="AT111" s="18" t="s">
        <v>236</v>
      </c>
      <c r="AU111" s="18" t="s">
        <v>88</v>
      </c>
    </row>
    <row r="112" spans="2:65" s="13" customFormat="1" ht="13.5" x14ac:dyDescent="0.3">
      <c r="B112" s="221"/>
      <c r="C112" s="222"/>
      <c r="D112" s="208" t="s">
        <v>142</v>
      </c>
      <c r="E112" s="243" t="s">
        <v>39</v>
      </c>
      <c r="F112" s="244" t="s">
        <v>23</v>
      </c>
      <c r="G112" s="222"/>
      <c r="H112" s="245">
        <v>1</v>
      </c>
      <c r="I112" s="227"/>
      <c r="J112" s="222"/>
      <c r="K112" s="222"/>
      <c r="L112" s="228"/>
      <c r="M112" s="229"/>
      <c r="N112" s="230"/>
      <c r="O112" s="230"/>
      <c r="P112" s="230"/>
      <c r="Q112" s="230"/>
      <c r="R112" s="230"/>
      <c r="S112" s="230"/>
      <c r="T112" s="231"/>
      <c r="AT112" s="232" t="s">
        <v>142</v>
      </c>
      <c r="AU112" s="232" t="s">
        <v>88</v>
      </c>
      <c r="AV112" s="13" t="s">
        <v>88</v>
      </c>
      <c r="AW112" s="13" t="s">
        <v>144</v>
      </c>
      <c r="AX112" s="13" t="s">
        <v>81</v>
      </c>
      <c r="AY112" s="232" t="s">
        <v>130</v>
      </c>
    </row>
    <row r="113" spans="2:65" s="14" customFormat="1" ht="13.5" x14ac:dyDescent="0.3">
      <c r="B113" s="250"/>
      <c r="C113" s="251"/>
      <c r="D113" s="223" t="s">
        <v>142</v>
      </c>
      <c r="E113" s="252" t="s">
        <v>39</v>
      </c>
      <c r="F113" s="253" t="s">
        <v>299</v>
      </c>
      <c r="G113" s="251"/>
      <c r="H113" s="254">
        <v>1</v>
      </c>
      <c r="I113" s="255"/>
      <c r="J113" s="251"/>
      <c r="K113" s="251"/>
      <c r="L113" s="256"/>
      <c r="M113" s="257"/>
      <c r="N113" s="258"/>
      <c r="O113" s="258"/>
      <c r="P113" s="258"/>
      <c r="Q113" s="258"/>
      <c r="R113" s="258"/>
      <c r="S113" s="258"/>
      <c r="T113" s="259"/>
      <c r="AT113" s="260" t="s">
        <v>142</v>
      </c>
      <c r="AU113" s="260" t="s">
        <v>88</v>
      </c>
      <c r="AV113" s="14" t="s">
        <v>138</v>
      </c>
      <c r="AW113" s="14" t="s">
        <v>4</v>
      </c>
      <c r="AX113" s="14" t="s">
        <v>23</v>
      </c>
      <c r="AY113" s="260" t="s">
        <v>130</v>
      </c>
    </row>
    <row r="114" spans="2:65" s="1" customFormat="1" ht="22.5" customHeight="1" x14ac:dyDescent="0.3">
      <c r="B114" s="36"/>
      <c r="C114" s="196" t="s">
        <v>176</v>
      </c>
      <c r="D114" s="196" t="s">
        <v>133</v>
      </c>
      <c r="E114" s="197" t="s">
        <v>323</v>
      </c>
      <c r="F114" s="198" t="s">
        <v>324</v>
      </c>
      <c r="G114" s="199" t="s">
        <v>302</v>
      </c>
      <c r="H114" s="200">
        <v>1</v>
      </c>
      <c r="I114" s="201"/>
      <c r="J114" s="202">
        <f>ROUND(I114*H114,2)</f>
        <v>0</v>
      </c>
      <c r="K114" s="198" t="s">
        <v>39</v>
      </c>
      <c r="L114" s="56"/>
      <c r="M114" s="203" t="s">
        <v>39</v>
      </c>
      <c r="N114" s="204" t="s">
        <v>52</v>
      </c>
      <c r="O114" s="37"/>
      <c r="P114" s="205">
        <f>O114*H114</f>
        <v>0</v>
      </c>
      <c r="Q114" s="205">
        <v>0</v>
      </c>
      <c r="R114" s="205">
        <f>Q114*H114</f>
        <v>0</v>
      </c>
      <c r="S114" s="205">
        <v>0</v>
      </c>
      <c r="T114" s="206">
        <f>S114*H114</f>
        <v>0</v>
      </c>
      <c r="AR114" s="18" t="s">
        <v>296</v>
      </c>
      <c r="AT114" s="18" t="s">
        <v>133</v>
      </c>
      <c r="AU114" s="18" t="s">
        <v>88</v>
      </c>
      <c r="AY114" s="18" t="s">
        <v>130</v>
      </c>
      <c r="BE114" s="207">
        <f>IF(N114="základní",J114,0)</f>
        <v>0</v>
      </c>
      <c r="BF114" s="207">
        <f>IF(N114="snížená",J114,0)</f>
        <v>0</v>
      </c>
      <c r="BG114" s="207">
        <f>IF(N114="zákl. přenesená",J114,0)</f>
        <v>0</v>
      </c>
      <c r="BH114" s="207">
        <f>IF(N114="sníž. přenesená",J114,0)</f>
        <v>0</v>
      </c>
      <c r="BI114" s="207">
        <f>IF(N114="nulová",J114,0)</f>
        <v>0</v>
      </c>
      <c r="BJ114" s="18" t="s">
        <v>23</v>
      </c>
      <c r="BK114" s="207">
        <f>ROUND(I114*H114,2)</f>
        <v>0</v>
      </c>
      <c r="BL114" s="18" t="s">
        <v>296</v>
      </c>
      <c r="BM114" s="18" t="s">
        <v>325</v>
      </c>
    </row>
    <row r="115" spans="2:65" s="1" customFormat="1" ht="40.5" x14ac:dyDescent="0.3">
      <c r="B115" s="36"/>
      <c r="C115" s="58"/>
      <c r="D115" s="208" t="s">
        <v>236</v>
      </c>
      <c r="E115" s="58"/>
      <c r="F115" s="209" t="s">
        <v>326</v>
      </c>
      <c r="G115" s="58"/>
      <c r="H115" s="58"/>
      <c r="I115" s="164"/>
      <c r="J115" s="58"/>
      <c r="K115" s="58"/>
      <c r="L115" s="56"/>
      <c r="M115" s="73"/>
      <c r="N115" s="37"/>
      <c r="O115" s="37"/>
      <c r="P115" s="37"/>
      <c r="Q115" s="37"/>
      <c r="R115" s="37"/>
      <c r="S115" s="37"/>
      <c r="T115" s="74"/>
      <c r="AT115" s="18" t="s">
        <v>236</v>
      </c>
      <c r="AU115" s="18" t="s">
        <v>88</v>
      </c>
    </row>
    <row r="116" spans="2:65" s="13" customFormat="1" ht="13.5" x14ac:dyDescent="0.3">
      <c r="B116" s="221"/>
      <c r="C116" s="222"/>
      <c r="D116" s="208" t="s">
        <v>142</v>
      </c>
      <c r="E116" s="243" t="s">
        <v>39</v>
      </c>
      <c r="F116" s="244" t="s">
        <v>23</v>
      </c>
      <c r="G116" s="222"/>
      <c r="H116" s="245">
        <v>1</v>
      </c>
      <c r="I116" s="227"/>
      <c r="J116" s="222"/>
      <c r="K116" s="222"/>
      <c r="L116" s="228"/>
      <c r="M116" s="229"/>
      <c r="N116" s="230"/>
      <c r="O116" s="230"/>
      <c r="P116" s="230"/>
      <c r="Q116" s="230"/>
      <c r="R116" s="230"/>
      <c r="S116" s="230"/>
      <c r="T116" s="231"/>
      <c r="AT116" s="232" t="s">
        <v>142</v>
      </c>
      <c r="AU116" s="232" t="s">
        <v>88</v>
      </c>
      <c r="AV116" s="13" t="s">
        <v>88</v>
      </c>
      <c r="AW116" s="13" t="s">
        <v>144</v>
      </c>
      <c r="AX116" s="13" t="s">
        <v>81</v>
      </c>
      <c r="AY116" s="232" t="s">
        <v>130</v>
      </c>
    </row>
    <row r="117" spans="2:65" s="14" customFormat="1" ht="13.5" x14ac:dyDescent="0.3">
      <c r="B117" s="250"/>
      <c r="C117" s="251"/>
      <c r="D117" s="208" t="s">
        <v>142</v>
      </c>
      <c r="E117" s="261" t="s">
        <v>39</v>
      </c>
      <c r="F117" s="262" t="s">
        <v>299</v>
      </c>
      <c r="G117" s="251"/>
      <c r="H117" s="263">
        <v>1</v>
      </c>
      <c r="I117" s="255"/>
      <c r="J117" s="251"/>
      <c r="K117" s="251"/>
      <c r="L117" s="256"/>
      <c r="M117" s="257"/>
      <c r="N117" s="258"/>
      <c r="O117" s="258"/>
      <c r="P117" s="258"/>
      <c r="Q117" s="258"/>
      <c r="R117" s="258"/>
      <c r="S117" s="258"/>
      <c r="T117" s="259"/>
      <c r="AT117" s="260" t="s">
        <v>142</v>
      </c>
      <c r="AU117" s="260" t="s">
        <v>88</v>
      </c>
      <c r="AV117" s="14" t="s">
        <v>138</v>
      </c>
      <c r="AW117" s="14" t="s">
        <v>4</v>
      </c>
      <c r="AX117" s="14" t="s">
        <v>23</v>
      </c>
      <c r="AY117" s="260" t="s">
        <v>130</v>
      </c>
    </row>
    <row r="118" spans="2:65" s="11" customFormat="1" ht="29.85" customHeight="1" x14ac:dyDescent="0.3">
      <c r="B118" s="179"/>
      <c r="C118" s="180"/>
      <c r="D118" s="193" t="s">
        <v>80</v>
      </c>
      <c r="E118" s="194" t="s">
        <v>327</v>
      </c>
      <c r="F118" s="194" t="s">
        <v>328</v>
      </c>
      <c r="G118" s="180"/>
      <c r="H118" s="180"/>
      <c r="I118" s="183"/>
      <c r="J118" s="195">
        <f>BK118</f>
        <v>0</v>
      </c>
      <c r="K118" s="180"/>
      <c r="L118" s="185"/>
      <c r="M118" s="186"/>
      <c r="N118" s="187"/>
      <c r="O118" s="187"/>
      <c r="P118" s="188">
        <f>SUM(P119:P133)</f>
        <v>0</v>
      </c>
      <c r="Q118" s="187"/>
      <c r="R118" s="188">
        <f>SUM(R119:R133)</f>
        <v>0</v>
      </c>
      <c r="S118" s="187"/>
      <c r="T118" s="189">
        <f>SUM(T119:T133)</f>
        <v>0</v>
      </c>
      <c r="AR118" s="190" t="s">
        <v>163</v>
      </c>
      <c r="AT118" s="191" t="s">
        <v>80</v>
      </c>
      <c r="AU118" s="191" t="s">
        <v>23</v>
      </c>
      <c r="AY118" s="190" t="s">
        <v>130</v>
      </c>
      <c r="BK118" s="192">
        <f>SUM(BK119:BK133)</f>
        <v>0</v>
      </c>
    </row>
    <row r="119" spans="2:65" s="1" customFormat="1" ht="22.5" customHeight="1" x14ac:dyDescent="0.3">
      <c r="B119" s="36"/>
      <c r="C119" s="196" t="s">
        <v>181</v>
      </c>
      <c r="D119" s="196" t="s">
        <v>133</v>
      </c>
      <c r="E119" s="197" t="s">
        <v>329</v>
      </c>
      <c r="F119" s="198" t="s">
        <v>330</v>
      </c>
      <c r="G119" s="199" t="s">
        <v>302</v>
      </c>
      <c r="H119" s="200">
        <v>1</v>
      </c>
      <c r="I119" s="201"/>
      <c r="J119" s="202">
        <f>ROUND(I119*H119,2)</f>
        <v>0</v>
      </c>
      <c r="K119" s="198" t="s">
        <v>39</v>
      </c>
      <c r="L119" s="56"/>
      <c r="M119" s="203" t="s">
        <v>39</v>
      </c>
      <c r="N119" s="204" t="s">
        <v>52</v>
      </c>
      <c r="O119" s="37"/>
      <c r="P119" s="205">
        <f>O119*H119</f>
        <v>0</v>
      </c>
      <c r="Q119" s="205">
        <v>0</v>
      </c>
      <c r="R119" s="205">
        <f>Q119*H119</f>
        <v>0</v>
      </c>
      <c r="S119" s="205">
        <v>0</v>
      </c>
      <c r="T119" s="206">
        <f>S119*H119</f>
        <v>0</v>
      </c>
      <c r="AR119" s="18" t="s">
        <v>296</v>
      </c>
      <c r="AT119" s="18" t="s">
        <v>133</v>
      </c>
      <c r="AU119" s="18" t="s">
        <v>88</v>
      </c>
      <c r="AY119" s="18" t="s">
        <v>130</v>
      </c>
      <c r="BE119" s="207">
        <f>IF(N119="základní",J119,0)</f>
        <v>0</v>
      </c>
      <c r="BF119" s="207">
        <f>IF(N119="snížená",J119,0)</f>
        <v>0</v>
      </c>
      <c r="BG119" s="207">
        <f>IF(N119="zákl. přenesená",J119,0)</f>
        <v>0</v>
      </c>
      <c r="BH119" s="207">
        <f>IF(N119="sníž. přenesená",J119,0)</f>
        <v>0</v>
      </c>
      <c r="BI119" s="207">
        <f>IF(N119="nulová",J119,0)</f>
        <v>0</v>
      </c>
      <c r="BJ119" s="18" t="s">
        <v>23</v>
      </c>
      <c r="BK119" s="207">
        <f>ROUND(I119*H119,2)</f>
        <v>0</v>
      </c>
      <c r="BL119" s="18" t="s">
        <v>296</v>
      </c>
      <c r="BM119" s="18" t="s">
        <v>331</v>
      </c>
    </row>
    <row r="120" spans="2:65" s="1" customFormat="1" ht="27" x14ac:dyDescent="0.3">
      <c r="B120" s="36"/>
      <c r="C120" s="58"/>
      <c r="D120" s="208" t="s">
        <v>236</v>
      </c>
      <c r="E120" s="58"/>
      <c r="F120" s="209" t="s">
        <v>332</v>
      </c>
      <c r="G120" s="58"/>
      <c r="H120" s="58"/>
      <c r="I120" s="164"/>
      <c r="J120" s="58"/>
      <c r="K120" s="58"/>
      <c r="L120" s="56"/>
      <c r="M120" s="73"/>
      <c r="N120" s="37"/>
      <c r="O120" s="37"/>
      <c r="P120" s="37"/>
      <c r="Q120" s="37"/>
      <c r="R120" s="37"/>
      <c r="S120" s="37"/>
      <c r="T120" s="74"/>
      <c r="AT120" s="18" t="s">
        <v>236</v>
      </c>
      <c r="AU120" s="18" t="s">
        <v>88</v>
      </c>
    </row>
    <row r="121" spans="2:65" s="13" customFormat="1" ht="13.5" x14ac:dyDescent="0.3">
      <c r="B121" s="221"/>
      <c r="C121" s="222"/>
      <c r="D121" s="208" t="s">
        <v>142</v>
      </c>
      <c r="E121" s="243" t="s">
        <v>39</v>
      </c>
      <c r="F121" s="244" t="s">
        <v>23</v>
      </c>
      <c r="G121" s="222"/>
      <c r="H121" s="245">
        <v>1</v>
      </c>
      <c r="I121" s="227"/>
      <c r="J121" s="222"/>
      <c r="K121" s="222"/>
      <c r="L121" s="228"/>
      <c r="M121" s="229"/>
      <c r="N121" s="230"/>
      <c r="O121" s="230"/>
      <c r="P121" s="230"/>
      <c r="Q121" s="230"/>
      <c r="R121" s="230"/>
      <c r="S121" s="230"/>
      <c r="T121" s="231"/>
      <c r="AT121" s="232" t="s">
        <v>142</v>
      </c>
      <c r="AU121" s="232" t="s">
        <v>88</v>
      </c>
      <c r="AV121" s="13" t="s">
        <v>88</v>
      </c>
      <c r="AW121" s="13" t="s">
        <v>144</v>
      </c>
      <c r="AX121" s="13" t="s">
        <v>81</v>
      </c>
      <c r="AY121" s="232" t="s">
        <v>130</v>
      </c>
    </row>
    <row r="122" spans="2:65" s="14" customFormat="1" ht="13.5" x14ac:dyDescent="0.3">
      <c r="B122" s="250"/>
      <c r="C122" s="251"/>
      <c r="D122" s="223" t="s">
        <v>142</v>
      </c>
      <c r="E122" s="252" t="s">
        <v>39</v>
      </c>
      <c r="F122" s="253" t="s">
        <v>299</v>
      </c>
      <c r="G122" s="251"/>
      <c r="H122" s="254">
        <v>1</v>
      </c>
      <c r="I122" s="255"/>
      <c r="J122" s="251"/>
      <c r="K122" s="251"/>
      <c r="L122" s="256"/>
      <c r="M122" s="257"/>
      <c r="N122" s="258"/>
      <c r="O122" s="258"/>
      <c r="P122" s="258"/>
      <c r="Q122" s="258"/>
      <c r="R122" s="258"/>
      <c r="S122" s="258"/>
      <c r="T122" s="259"/>
      <c r="AT122" s="260" t="s">
        <v>142</v>
      </c>
      <c r="AU122" s="260" t="s">
        <v>88</v>
      </c>
      <c r="AV122" s="14" t="s">
        <v>138</v>
      </c>
      <c r="AW122" s="14" t="s">
        <v>4</v>
      </c>
      <c r="AX122" s="14" t="s">
        <v>23</v>
      </c>
      <c r="AY122" s="260" t="s">
        <v>130</v>
      </c>
    </row>
    <row r="123" spans="2:65" s="1" customFormat="1" ht="22.5" customHeight="1" x14ac:dyDescent="0.3">
      <c r="B123" s="36"/>
      <c r="C123" s="196" t="s">
        <v>194</v>
      </c>
      <c r="D123" s="196" t="s">
        <v>133</v>
      </c>
      <c r="E123" s="197" t="s">
        <v>333</v>
      </c>
      <c r="F123" s="198" t="s">
        <v>334</v>
      </c>
      <c r="G123" s="199" t="s">
        <v>302</v>
      </c>
      <c r="H123" s="200">
        <v>1</v>
      </c>
      <c r="I123" s="201"/>
      <c r="J123" s="202">
        <f>ROUND(I123*H123,2)</f>
        <v>0</v>
      </c>
      <c r="K123" s="198" t="s">
        <v>39</v>
      </c>
      <c r="L123" s="56"/>
      <c r="M123" s="203" t="s">
        <v>39</v>
      </c>
      <c r="N123" s="204" t="s">
        <v>52</v>
      </c>
      <c r="O123" s="37"/>
      <c r="P123" s="205">
        <f>O123*H123</f>
        <v>0</v>
      </c>
      <c r="Q123" s="205">
        <v>0</v>
      </c>
      <c r="R123" s="205">
        <f>Q123*H123</f>
        <v>0</v>
      </c>
      <c r="S123" s="205">
        <v>0</v>
      </c>
      <c r="T123" s="206">
        <f>S123*H123</f>
        <v>0</v>
      </c>
      <c r="AR123" s="18" t="s">
        <v>296</v>
      </c>
      <c r="AT123" s="18" t="s">
        <v>133</v>
      </c>
      <c r="AU123" s="18" t="s">
        <v>88</v>
      </c>
      <c r="AY123" s="18" t="s">
        <v>130</v>
      </c>
      <c r="BE123" s="207">
        <f>IF(N123="základní",J123,0)</f>
        <v>0</v>
      </c>
      <c r="BF123" s="207">
        <f>IF(N123="snížená",J123,0)</f>
        <v>0</v>
      </c>
      <c r="BG123" s="207">
        <f>IF(N123="zákl. přenesená",J123,0)</f>
        <v>0</v>
      </c>
      <c r="BH123" s="207">
        <f>IF(N123="sníž. přenesená",J123,0)</f>
        <v>0</v>
      </c>
      <c r="BI123" s="207">
        <f>IF(N123="nulová",J123,0)</f>
        <v>0</v>
      </c>
      <c r="BJ123" s="18" t="s">
        <v>23</v>
      </c>
      <c r="BK123" s="207">
        <f>ROUND(I123*H123,2)</f>
        <v>0</v>
      </c>
      <c r="BL123" s="18" t="s">
        <v>296</v>
      </c>
      <c r="BM123" s="18" t="s">
        <v>335</v>
      </c>
    </row>
    <row r="124" spans="2:65" s="1" customFormat="1" ht="54" x14ac:dyDescent="0.3">
      <c r="B124" s="36"/>
      <c r="C124" s="58"/>
      <c r="D124" s="208" t="s">
        <v>236</v>
      </c>
      <c r="E124" s="58"/>
      <c r="F124" s="209" t="s">
        <v>336</v>
      </c>
      <c r="G124" s="58"/>
      <c r="H124" s="58"/>
      <c r="I124" s="164"/>
      <c r="J124" s="58"/>
      <c r="K124" s="58"/>
      <c r="L124" s="56"/>
      <c r="M124" s="73"/>
      <c r="N124" s="37"/>
      <c r="O124" s="37"/>
      <c r="P124" s="37"/>
      <c r="Q124" s="37"/>
      <c r="R124" s="37"/>
      <c r="S124" s="37"/>
      <c r="T124" s="74"/>
      <c r="AT124" s="18" t="s">
        <v>236</v>
      </c>
      <c r="AU124" s="18" t="s">
        <v>88</v>
      </c>
    </row>
    <row r="125" spans="2:65" s="13" customFormat="1" ht="13.5" x14ac:dyDescent="0.3">
      <c r="B125" s="221"/>
      <c r="C125" s="222"/>
      <c r="D125" s="208" t="s">
        <v>142</v>
      </c>
      <c r="E125" s="243" t="s">
        <v>39</v>
      </c>
      <c r="F125" s="244" t="s">
        <v>23</v>
      </c>
      <c r="G125" s="222"/>
      <c r="H125" s="245">
        <v>1</v>
      </c>
      <c r="I125" s="227"/>
      <c r="J125" s="222"/>
      <c r="K125" s="222"/>
      <c r="L125" s="228"/>
      <c r="M125" s="229"/>
      <c r="N125" s="230"/>
      <c r="O125" s="230"/>
      <c r="P125" s="230"/>
      <c r="Q125" s="230"/>
      <c r="R125" s="230"/>
      <c r="S125" s="230"/>
      <c r="T125" s="231"/>
      <c r="AT125" s="232" t="s">
        <v>142</v>
      </c>
      <c r="AU125" s="232" t="s">
        <v>88</v>
      </c>
      <c r="AV125" s="13" t="s">
        <v>88</v>
      </c>
      <c r="AW125" s="13" t="s">
        <v>144</v>
      </c>
      <c r="AX125" s="13" t="s">
        <v>81</v>
      </c>
      <c r="AY125" s="232" t="s">
        <v>130</v>
      </c>
    </row>
    <row r="126" spans="2:65" s="14" customFormat="1" ht="13.5" x14ac:dyDescent="0.3">
      <c r="B126" s="250"/>
      <c r="C126" s="251"/>
      <c r="D126" s="223" t="s">
        <v>142</v>
      </c>
      <c r="E126" s="252" t="s">
        <v>39</v>
      </c>
      <c r="F126" s="253" t="s">
        <v>299</v>
      </c>
      <c r="G126" s="251"/>
      <c r="H126" s="254">
        <v>1</v>
      </c>
      <c r="I126" s="255"/>
      <c r="J126" s="251"/>
      <c r="K126" s="251"/>
      <c r="L126" s="256"/>
      <c r="M126" s="257"/>
      <c r="N126" s="258"/>
      <c r="O126" s="258"/>
      <c r="P126" s="258"/>
      <c r="Q126" s="258"/>
      <c r="R126" s="258"/>
      <c r="S126" s="258"/>
      <c r="T126" s="259"/>
      <c r="AT126" s="260" t="s">
        <v>142</v>
      </c>
      <c r="AU126" s="260" t="s">
        <v>88</v>
      </c>
      <c r="AV126" s="14" t="s">
        <v>138</v>
      </c>
      <c r="AW126" s="14" t="s">
        <v>4</v>
      </c>
      <c r="AX126" s="14" t="s">
        <v>23</v>
      </c>
      <c r="AY126" s="260" t="s">
        <v>130</v>
      </c>
    </row>
    <row r="127" spans="2:65" s="1" customFormat="1" ht="22.5" customHeight="1" x14ac:dyDescent="0.3">
      <c r="B127" s="36"/>
      <c r="C127" s="196" t="s">
        <v>28</v>
      </c>
      <c r="D127" s="196" t="s">
        <v>133</v>
      </c>
      <c r="E127" s="197" t="s">
        <v>337</v>
      </c>
      <c r="F127" s="198" t="s">
        <v>338</v>
      </c>
      <c r="G127" s="199" t="s">
        <v>295</v>
      </c>
      <c r="H127" s="200">
        <v>1</v>
      </c>
      <c r="I127" s="201"/>
      <c r="J127" s="202">
        <f>ROUND(I127*H127,2)</f>
        <v>0</v>
      </c>
      <c r="K127" s="198" t="s">
        <v>339</v>
      </c>
      <c r="L127" s="56"/>
      <c r="M127" s="203" t="s">
        <v>39</v>
      </c>
      <c r="N127" s="204" t="s">
        <v>52</v>
      </c>
      <c r="O127" s="37"/>
      <c r="P127" s="205">
        <f>O127*H127</f>
        <v>0</v>
      </c>
      <c r="Q127" s="205">
        <v>0</v>
      </c>
      <c r="R127" s="205">
        <f>Q127*H127</f>
        <v>0</v>
      </c>
      <c r="S127" s="205">
        <v>0</v>
      </c>
      <c r="T127" s="206">
        <f>S127*H127</f>
        <v>0</v>
      </c>
      <c r="AR127" s="18" t="s">
        <v>296</v>
      </c>
      <c r="AT127" s="18" t="s">
        <v>133</v>
      </c>
      <c r="AU127" s="18" t="s">
        <v>88</v>
      </c>
      <c r="AY127" s="18" t="s">
        <v>130</v>
      </c>
      <c r="BE127" s="207">
        <f>IF(N127="základní",J127,0)</f>
        <v>0</v>
      </c>
      <c r="BF127" s="207">
        <f>IF(N127="snížená",J127,0)</f>
        <v>0</v>
      </c>
      <c r="BG127" s="207">
        <f>IF(N127="zákl. přenesená",J127,0)</f>
        <v>0</v>
      </c>
      <c r="BH127" s="207">
        <f>IF(N127="sníž. přenesená",J127,0)</f>
        <v>0</v>
      </c>
      <c r="BI127" s="207">
        <f>IF(N127="nulová",J127,0)</f>
        <v>0</v>
      </c>
      <c r="BJ127" s="18" t="s">
        <v>23</v>
      </c>
      <c r="BK127" s="207">
        <f>ROUND(I127*H127,2)</f>
        <v>0</v>
      </c>
      <c r="BL127" s="18" t="s">
        <v>296</v>
      </c>
      <c r="BM127" s="18" t="s">
        <v>340</v>
      </c>
    </row>
    <row r="128" spans="2:65" s="13" customFormat="1" ht="13.5" x14ac:dyDescent="0.3">
      <c r="B128" s="221"/>
      <c r="C128" s="222"/>
      <c r="D128" s="208" t="s">
        <v>142</v>
      </c>
      <c r="E128" s="243" t="s">
        <v>39</v>
      </c>
      <c r="F128" s="244" t="s">
        <v>23</v>
      </c>
      <c r="G128" s="222"/>
      <c r="H128" s="245">
        <v>1</v>
      </c>
      <c r="I128" s="227"/>
      <c r="J128" s="222"/>
      <c r="K128" s="222"/>
      <c r="L128" s="228"/>
      <c r="M128" s="229"/>
      <c r="N128" s="230"/>
      <c r="O128" s="230"/>
      <c r="P128" s="230"/>
      <c r="Q128" s="230"/>
      <c r="R128" s="230"/>
      <c r="S128" s="230"/>
      <c r="T128" s="231"/>
      <c r="AT128" s="232" t="s">
        <v>142</v>
      </c>
      <c r="AU128" s="232" t="s">
        <v>88</v>
      </c>
      <c r="AV128" s="13" t="s">
        <v>88</v>
      </c>
      <c r="AW128" s="13" t="s">
        <v>144</v>
      </c>
      <c r="AX128" s="13" t="s">
        <v>81</v>
      </c>
      <c r="AY128" s="232" t="s">
        <v>130</v>
      </c>
    </row>
    <row r="129" spans="2:65" s="14" customFormat="1" ht="13.5" x14ac:dyDescent="0.3">
      <c r="B129" s="250"/>
      <c r="C129" s="251"/>
      <c r="D129" s="223" t="s">
        <v>142</v>
      </c>
      <c r="E129" s="252" t="s">
        <v>39</v>
      </c>
      <c r="F129" s="253" t="s">
        <v>299</v>
      </c>
      <c r="G129" s="251"/>
      <c r="H129" s="254">
        <v>1</v>
      </c>
      <c r="I129" s="255"/>
      <c r="J129" s="251"/>
      <c r="K129" s="251"/>
      <c r="L129" s="256"/>
      <c r="M129" s="257"/>
      <c r="N129" s="258"/>
      <c r="O129" s="258"/>
      <c r="P129" s="258"/>
      <c r="Q129" s="258"/>
      <c r="R129" s="258"/>
      <c r="S129" s="258"/>
      <c r="T129" s="259"/>
      <c r="AT129" s="260" t="s">
        <v>142</v>
      </c>
      <c r="AU129" s="260" t="s">
        <v>88</v>
      </c>
      <c r="AV129" s="14" t="s">
        <v>138</v>
      </c>
      <c r="AW129" s="14" t="s">
        <v>4</v>
      </c>
      <c r="AX129" s="14" t="s">
        <v>23</v>
      </c>
      <c r="AY129" s="260" t="s">
        <v>130</v>
      </c>
    </row>
    <row r="130" spans="2:65" s="1" customFormat="1" ht="22.5" customHeight="1" x14ac:dyDescent="0.3">
      <c r="B130" s="36"/>
      <c r="C130" s="196" t="s">
        <v>201</v>
      </c>
      <c r="D130" s="196" t="s">
        <v>133</v>
      </c>
      <c r="E130" s="197" t="s">
        <v>341</v>
      </c>
      <c r="F130" s="198" t="s">
        <v>342</v>
      </c>
      <c r="G130" s="199" t="s">
        <v>302</v>
      </c>
      <c r="H130" s="200">
        <v>1</v>
      </c>
      <c r="I130" s="201"/>
      <c r="J130" s="202">
        <f>ROUND(I130*H130,2)</f>
        <v>0</v>
      </c>
      <c r="K130" s="198" t="s">
        <v>39</v>
      </c>
      <c r="L130" s="56"/>
      <c r="M130" s="203" t="s">
        <v>39</v>
      </c>
      <c r="N130" s="204" t="s">
        <v>52</v>
      </c>
      <c r="O130" s="37"/>
      <c r="P130" s="205">
        <f>O130*H130</f>
        <v>0</v>
      </c>
      <c r="Q130" s="205">
        <v>0</v>
      </c>
      <c r="R130" s="205">
        <f>Q130*H130</f>
        <v>0</v>
      </c>
      <c r="S130" s="205">
        <v>0</v>
      </c>
      <c r="T130" s="206">
        <f>S130*H130</f>
        <v>0</v>
      </c>
      <c r="AR130" s="18" t="s">
        <v>343</v>
      </c>
      <c r="AT130" s="18" t="s">
        <v>133</v>
      </c>
      <c r="AU130" s="18" t="s">
        <v>88</v>
      </c>
      <c r="AY130" s="18" t="s">
        <v>130</v>
      </c>
      <c r="BE130" s="207">
        <f>IF(N130="základní",J130,0)</f>
        <v>0</v>
      </c>
      <c r="BF130" s="207">
        <f>IF(N130="snížená",J130,0)</f>
        <v>0</v>
      </c>
      <c r="BG130" s="207">
        <f>IF(N130="zákl. přenesená",J130,0)</f>
        <v>0</v>
      </c>
      <c r="BH130" s="207">
        <f>IF(N130="sníž. přenesená",J130,0)</f>
        <v>0</v>
      </c>
      <c r="BI130" s="207">
        <f>IF(N130="nulová",J130,0)</f>
        <v>0</v>
      </c>
      <c r="BJ130" s="18" t="s">
        <v>23</v>
      </c>
      <c r="BK130" s="207">
        <f>ROUND(I130*H130,2)</f>
        <v>0</v>
      </c>
      <c r="BL130" s="18" t="s">
        <v>343</v>
      </c>
      <c r="BM130" s="18" t="s">
        <v>344</v>
      </c>
    </row>
    <row r="131" spans="2:65" s="1" customFormat="1" ht="94.5" x14ac:dyDescent="0.3">
      <c r="B131" s="36"/>
      <c r="C131" s="58"/>
      <c r="D131" s="208" t="s">
        <v>236</v>
      </c>
      <c r="E131" s="58"/>
      <c r="F131" s="209" t="s">
        <v>345</v>
      </c>
      <c r="G131" s="58"/>
      <c r="H131" s="58"/>
      <c r="I131" s="164"/>
      <c r="J131" s="58"/>
      <c r="K131" s="58"/>
      <c r="L131" s="56"/>
      <c r="M131" s="73"/>
      <c r="N131" s="37"/>
      <c r="O131" s="37"/>
      <c r="P131" s="37"/>
      <c r="Q131" s="37"/>
      <c r="R131" s="37"/>
      <c r="S131" s="37"/>
      <c r="T131" s="74"/>
      <c r="AT131" s="18" t="s">
        <v>236</v>
      </c>
      <c r="AU131" s="18" t="s">
        <v>88</v>
      </c>
    </row>
    <row r="132" spans="2:65" s="13" customFormat="1" ht="13.5" x14ac:dyDescent="0.3">
      <c r="B132" s="221"/>
      <c r="C132" s="222"/>
      <c r="D132" s="208" t="s">
        <v>142</v>
      </c>
      <c r="E132" s="243" t="s">
        <v>39</v>
      </c>
      <c r="F132" s="244" t="s">
        <v>23</v>
      </c>
      <c r="G132" s="222"/>
      <c r="H132" s="245">
        <v>1</v>
      </c>
      <c r="I132" s="227"/>
      <c r="J132" s="222"/>
      <c r="K132" s="222"/>
      <c r="L132" s="228"/>
      <c r="M132" s="229"/>
      <c r="N132" s="230"/>
      <c r="O132" s="230"/>
      <c r="P132" s="230"/>
      <c r="Q132" s="230"/>
      <c r="R132" s="230"/>
      <c r="S132" s="230"/>
      <c r="T132" s="231"/>
      <c r="AT132" s="232" t="s">
        <v>142</v>
      </c>
      <c r="AU132" s="232" t="s">
        <v>88</v>
      </c>
      <c r="AV132" s="13" t="s">
        <v>88</v>
      </c>
      <c r="AW132" s="13" t="s">
        <v>144</v>
      </c>
      <c r="AX132" s="13" t="s">
        <v>81</v>
      </c>
      <c r="AY132" s="232" t="s">
        <v>130</v>
      </c>
    </row>
    <row r="133" spans="2:65" s="14" customFormat="1" ht="13.5" x14ac:dyDescent="0.3">
      <c r="B133" s="250"/>
      <c r="C133" s="251"/>
      <c r="D133" s="208" t="s">
        <v>142</v>
      </c>
      <c r="E133" s="261" t="s">
        <v>39</v>
      </c>
      <c r="F133" s="262" t="s">
        <v>299</v>
      </c>
      <c r="G133" s="251"/>
      <c r="H133" s="263">
        <v>1</v>
      </c>
      <c r="I133" s="255"/>
      <c r="J133" s="251"/>
      <c r="K133" s="251"/>
      <c r="L133" s="256"/>
      <c r="M133" s="264"/>
      <c r="N133" s="265"/>
      <c r="O133" s="265"/>
      <c r="P133" s="265"/>
      <c r="Q133" s="265"/>
      <c r="R133" s="265"/>
      <c r="S133" s="265"/>
      <c r="T133" s="266"/>
      <c r="AT133" s="260" t="s">
        <v>142</v>
      </c>
      <c r="AU133" s="260" t="s">
        <v>88</v>
      </c>
      <c r="AV133" s="14" t="s">
        <v>138</v>
      </c>
      <c r="AW133" s="14" t="s">
        <v>4</v>
      </c>
      <c r="AX133" s="14" t="s">
        <v>23</v>
      </c>
      <c r="AY133" s="260" t="s">
        <v>130</v>
      </c>
    </row>
    <row r="134" spans="2:65" s="1" customFormat="1" ht="6.95" customHeight="1" x14ac:dyDescent="0.3">
      <c r="B134" s="51"/>
      <c r="C134" s="52"/>
      <c r="D134" s="52"/>
      <c r="E134" s="52"/>
      <c r="F134" s="52"/>
      <c r="G134" s="52"/>
      <c r="H134" s="52"/>
      <c r="I134" s="140"/>
      <c r="J134" s="52"/>
      <c r="K134" s="52"/>
      <c r="L134" s="56"/>
    </row>
  </sheetData>
  <sheetProtection algorithmName="SHA-512" hashValue="OmcKRB9ouoM9YmBtNufXnk2/zYElRn7zV+CQQVgPLlsBMuwokbPXJBKMJiLGqeupMBF9DuLm6cgvBAQJHL8OZQ==" saltValue="PeQqO2PmY1DNu/ga4xLRDA==" spinCount="100000" sheet="1" objects="1" scenarios="1" formatColumns="0" formatRows="0" sort="0" autoFilter="0"/>
  <autoFilter ref="C85:K85"/>
  <mergeCells count="12">
    <mergeCell ref="G1:H1"/>
    <mergeCell ref="L2:V2"/>
    <mergeCell ref="E49:H49"/>
    <mergeCell ref="E51:H51"/>
    <mergeCell ref="E74:H74"/>
    <mergeCell ref="E76:H76"/>
    <mergeCell ref="E78:H78"/>
    <mergeCell ref="E7:H7"/>
    <mergeCell ref="E9:H9"/>
    <mergeCell ref="E11:H11"/>
    <mergeCell ref="E26:H26"/>
    <mergeCell ref="E47:H47"/>
  </mergeCells>
  <hyperlinks>
    <hyperlink ref="F1:G1" location="C2" tooltip="Krycí list soupisu" display="1) Krycí list soupisu"/>
    <hyperlink ref="G1:H1" location="C58" tooltip="Rekapitulace" display="2) Rekapitulace"/>
    <hyperlink ref="J1" location="C85" tooltip="Soupis prací" display="3) Soupis prací"/>
    <hyperlink ref="L1:V1" location="'Rekapitulace stavby'!C2" tooltip="Rekapitulace stavby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16"/>
  <sheetViews>
    <sheetView showGridLines="0" zoomScaleNormal="100" workbookViewId="0"/>
  </sheetViews>
  <sheetFormatPr defaultRowHeight="13.5" x14ac:dyDescent="0.3"/>
  <cols>
    <col min="1" max="1" width="8.33203125" style="325" customWidth="1"/>
    <col min="2" max="2" width="1.6640625" style="325" customWidth="1"/>
    <col min="3" max="4" width="5" style="325" customWidth="1"/>
    <col min="5" max="5" width="11.6640625" style="325" customWidth="1"/>
    <col min="6" max="6" width="9.1640625" style="325" customWidth="1"/>
    <col min="7" max="7" width="5" style="325" customWidth="1"/>
    <col min="8" max="8" width="77.83203125" style="325" customWidth="1"/>
    <col min="9" max="10" width="20" style="325" customWidth="1"/>
    <col min="11" max="11" width="1.6640625" style="325" customWidth="1"/>
    <col min="12" max="256" width="9.33203125" style="325"/>
    <col min="257" max="257" width="8.33203125" style="325" customWidth="1"/>
    <col min="258" max="258" width="1.6640625" style="325" customWidth="1"/>
    <col min="259" max="260" width="5" style="325" customWidth="1"/>
    <col min="261" max="261" width="11.6640625" style="325" customWidth="1"/>
    <col min="262" max="262" width="9.1640625" style="325" customWidth="1"/>
    <col min="263" max="263" width="5" style="325" customWidth="1"/>
    <col min="264" max="264" width="77.83203125" style="325" customWidth="1"/>
    <col min="265" max="266" width="20" style="325" customWidth="1"/>
    <col min="267" max="267" width="1.6640625" style="325" customWidth="1"/>
    <col min="268" max="512" width="9.33203125" style="325"/>
    <col min="513" max="513" width="8.33203125" style="325" customWidth="1"/>
    <col min="514" max="514" width="1.6640625" style="325" customWidth="1"/>
    <col min="515" max="516" width="5" style="325" customWidth="1"/>
    <col min="517" max="517" width="11.6640625" style="325" customWidth="1"/>
    <col min="518" max="518" width="9.1640625" style="325" customWidth="1"/>
    <col min="519" max="519" width="5" style="325" customWidth="1"/>
    <col min="520" max="520" width="77.83203125" style="325" customWidth="1"/>
    <col min="521" max="522" width="20" style="325" customWidth="1"/>
    <col min="523" max="523" width="1.6640625" style="325" customWidth="1"/>
    <col min="524" max="768" width="9.33203125" style="325"/>
    <col min="769" max="769" width="8.33203125" style="325" customWidth="1"/>
    <col min="770" max="770" width="1.6640625" style="325" customWidth="1"/>
    <col min="771" max="772" width="5" style="325" customWidth="1"/>
    <col min="773" max="773" width="11.6640625" style="325" customWidth="1"/>
    <col min="774" max="774" width="9.1640625" style="325" customWidth="1"/>
    <col min="775" max="775" width="5" style="325" customWidth="1"/>
    <col min="776" max="776" width="77.83203125" style="325" customWidth="1"/>
    <col min="777" max="778" width="20" style="325" customWidth="1"/>
    <col min="779" max="779" width="1.6640625" style="325" customWidth="1"/>
    <col min="780" max="1024" width="9.33203125" style="325"/>
    <col min="1025" max="1025" width="8.33203125" style="325" customWidth="1"/>
    <col min="1026" max="1026" width="1.6640625" style="325" customWidth="1"/>
    <col min="1027" max="1028" width="5" style="325" customWidth="1"/>
    <col min="1029" max="1029" width="11.6640625" style="325" customWidth="1"/>
    <col min="1030" max="1030" width="9.1640625" style="325" customWidth="1"/>
    <col min="1031" max="1031" width="5" style="325" customWidth="1"/>
    <col min="1032" max="1032" width="77.83203125" style="325" customWidth="1"/>
    <col min="1033" max="1034" width="20" style="325" customWidth="1"/>
    <col min="1035" max="1035" width="1.6640625" style="325" customWidth="1"/>
    <col min="1036" max="1280" width="9.33203125" style="325"/>
    <col min="1281" max="1281" width="8.33203125" style="325" customWidth="1"/>
    <col min="1282" max="1282" width="1.6640625" style="325" customWidth="1"/>
    <col min="1283" max="1284" width="5" style="325" customWidth="1"/>
    <col min="1285" max="1285" width="11.6640625" style="325" customWidth="1"/>
    <col min="1286" max="1286" width="9.1640625" style="325" customWidth="1"/>
    <col min="1287" max="1287" width="5" style="325" customWidth="1"/>
    <col min="1288" max="1288" width="77.83203125" style="325" customWidth="1"/>
    <col min="1289" max="1290" width="20" style="325" customWidth="1"/>
    <col min="1291" max="1291" width="1.6640625" style="325" customWidth="1"/>
    <col min="1292" max="1536" width="9.33203125" style="325"/>
    <col min="1537" max="1537" width="8.33203125" style="325" customWidth="1"/>
    <col min="1538" max="1538" width="1.6640625" style="325" customWidth="1"/>
    <col min="1539" max="1540" width="5" style="325" customWidth="1"/>
    <col min="1541" max="1541" width="11.6640625" style="325" customWidth="1"/>
    <col min="1542" max="1542" width="9.1640625" style="325" customWidth="1"/>
    <col min="1543" max="1543" width="5" style="325" customWidth="1"/>
    <col min="1544" max="1544" width="77.83203125" style="325" customWidth="1"/>
    <col min="1545" max="1546" width="20" style="325" customWidth="1"/>
    <col min="1547" max="1547" width="1.6640625" style="325" customWidth="1"/>
    <col min="1548" max="1792" width="9.33203125" style="325"/>
    <col min="1793" max="1793" width="8.33203125" style="325" customWidth="1"/>
    <col min="1794" max="1794" width="1.6640625" style="325" customWidth="1"/>
    <col min="1795" max="1796" width="5" style="325" customWidth="1"/>
    <col min="1797" max="1797" width="11.6640625" style="325" customWidth="1"/>
    <col min="1798" max="1798" width="9.1640625" style="325" customWidth="1"/>
    <col min="1799" max="1799" width="5" style="325" customWidth="1"/>
    <col min="1800" max="1800" width="77.83203125" style="325" customWidth="1"/>
    <col min="1801" max="1802" width="20" style="325" customWidth="1"/>
    <col min="1803" max="1803" width="1.6640625" style="325" customWidth="1"/>
    <col min="1804" max="2048" width="9.33203125" style="325"/>
    <col min="2049" max="2049" width="8.33203125" style="325" customWidth="1"/>
    <col min="2050" max="2050" width="1.6640625" style="325" customWidth="1"/>
    <col min="2051" max="2052" width="5" style="325" customWidth="1"/>
    <col min="2053" max="2053" width="11.6640625" style="325" customWidth="1"/>
    <col min="2054" max="2054" width="9.1640625" style="325" customWidth="1"/>
    <col min="2055" max="2055" width="5" style="325" customWidth="1"/>
    <col min="2056" max="2056" width="77.83203125" style="325" customWidth="1"/>
    <col min="2057" max="2058" width="20" style="325" customWidth="1"/>
    <col min="2059" max="2059" width="1.6640625" style="325" customWidth="1"/>
    <col min="2060" max="2304" width="9.33203125" style="325"/>
    <col min="2305" max="2305" width="8.33203125" style="325" customWidth="1"/>
    <col min="2306" max="2306" width="1.6640625" style="325" customWidth="1"/>
    <col min="2307" max="2308" width="5" style="325" customWidth="1"/>
    <col min="2309" max="2309" width="11.6640625" style="325" customWidth="1"/>
    <col min="2310" max="2310" width="9.1640625" style="325" customWidth="1"/>
    <col min="2311" max="2311" width="5" style="325" customWidth="1"/>
    <col min="2312" max="2312" width="77.83203125" style="325" customWidth="1"/>
    <col min="2313" max="2314" width="20" style="325" customWidth="1"/>
    <col min="2315" max="2315" width="1.6640625" style="325" customWidth="1"/>
    <col min="2316" max="2560" width="9.33203125" style="325"/>
    <col min="2561" max="2561" width="8.33203125" style="325" customWidth="1"/>
    <col min="2562" max="2562" width="1.6640625" style="325" customWidth="1"/>
    <col min="2563" max="2564" width="5" style="325" customWidth="1"/>
    <col min="2565" max="2565" width="11.6640625" style="325" customWidth="1"/>
    <col min="2566" max="2566" width="9.1640625" style="325" customWidth="1"/>
    <col min="2567" max="2567" width="5" style="325" customWidth="1"/>
    <col min="2568" max="2568" width="77.83203125" style="325" customWidth="1"/>
    <col min="2569" max="2570" width="20" style="325" customWidth="1"/>
    <col min="2571" max="2571" width="1.6640625" style="325" customWidth="1"/>
    <col min="2572" max="2816" width="9.33203125" style="325"/>
    <col min="2817" max="2817" width="8.33203125" style="325" customWidth="1"/>
    <col min="2818" max="2818" width="1.6640625" style="325" customWidth="1"/>
    <col min="2819" max="2820" width="5" style="325" customWidth="1"/>
    <col min="2821" max="2821" width="11.6640625" style="325" customWidth="1"/>
    <col min="2822" max="2822" width="9.1640625" style="325" customWidth="1"/>
    <col min="2823" max="2823" width="5" style="325" customWidth="1"/>
    <col min="2824" max="2824" width="77.83203125" style="325" customWidth="1"/>
    <col min="2825" max="2826" width="20" style="325" customWidth="1"/>
    <col min="2827" max="2827" width="1.6640625" style="325" customWidth="1"/>
    <col min="2828" max="3072" width="9.33203125" style="325"/>
    <col min="3073" max="3073" width="8.33203125" style="325" customWidth="1"/>
    <col min="3074" max="3074" width="1.6640625" style="325" customWidth="1"/>
    <col min="3075" max="3076" width="5" style="325" customWidth="1"/>
    <col min="3077" max="3077" width="11.6640625" style="325" customWidth="1"/>
    <col min="3078" max="3078" width="9.1640625" style="325" customWidth="1"/>
    <col min="3079" max="3079" width="5" style="325" customWidth="1"/>
    <col min="3080" max="3080" width="77.83203125" style="325" customWidth="1"/>
    <col min="3081" max="3082" width="20" style="325" customWidth="1"/>
    <col min="3083" max="3083" width="1.6640625" style="325" customWidth="1"/>
    <col min="3084" max="3328" width="9.33203125" style="325"/>
    <col min="3329" max="3329" width="8.33203125" style="325" customWidth="1"/>
    <col min="3330" max="3330" width="1.6640625" style="325" customWidth="1"/>
    <col min="3331" max="3332" width="5" style="325" customWidth="1"/>
    <col min="3333" max="3333" width="11.6640625" style="325" customWidth="1"/>
    <col min="3334" max="3334" width="9.1640625" style="325" customWidth="1"/>
    <col min="3335" max="3335" width="5" style="325" customWidth="1"/>
    <col min="3336" max="3336" width="77.83203125" style="325" customWidth="1"/>
    <col min="3337" max="3338" width="20" style="325" customWidth="1"/>
    <col min="3339" max="3339" width="1.6640625" style="325" customWidth="1"/>
    <col min="3340" max="3584" width="9.33203125" style="325"/>
    <col min="3585" max="3585" width="8.33203125" style="325" customWidth="1"/>
    <col min="3586" max="3586" width="1.6640625" style="325" customWidth="1"/>
    <col min="3587" max="3588" width="5" style="325" customWidth="1"/>
    <col min="3589" max="3589" width="11.6640625" style="325" customWidth="1"/>
    <col min="3590" max="3590" width="9.1640625" style="325" customWidth="1"/>
    <col min="3591" max="3591" width="5" style="325" customWidth="1"/>
    <col min="3592" max="3592" width="77.83203125" style="325" customWidth="1"/>
    <col min="3593" max="3594" width="20" style="325" customWidth="1"/>
    <col min="3595" max="3595" width="1.6640625" style="325" customWidth="1"/>
    <col min="3596" max="3840" width="9.33203125" style="325"/>
    <col min="3841" max="3841" width="8.33203125" style="325" customWidth="1"/>
    <col min="3842" max="3842" width="1.6640625" style="325" customWidth="1"/>
    <col min="3843" max="3844" width="5" style="325" customWidth="1"/>
    <col min="3845" max="3845" width="11.6640625" style="325" customWidth="1"/>
    <col min="3846" max="3846" width="9.1640625" style="325" customWidth="1"/>
    <col min="3847" max="3847" width="5" style="325" customWidth="1"/>
    <col min="3848" max="3848" width="77.83203125" style="325" customWidth="1"/>
    <col min="3849" max="3850" width="20" style="325" customWidth="1"/>
    <col min="3851" max="3851" width="1.6640625" style="325" customWidth="1"/>
    <col min="3852" max="4096" width="9.33203125" style="325"/>
    <col min="4097" max="4097" width="8.33203125" style="325" customWidth="1"/>
    <col min="4098" max="4098" width="1.6640625" style="325" customWidth="1"/>
    <col min="4099" max="4100" width="5" style="325" customWidth="1"/>
    <col min="4101" max="4101" width="11.6640625" style="325" customWidth="1"/>
    <col min="4102" max="4102" width="9.1640625" style="325" customWidth="1"/>
    <col min="4103" max="4103" width="5" style="325" customWidth="1"/>
    <col min="4104" max="4104" width="77.83203125" style="325" customWidth="1"/>
    <col min="4105" max="4106" width="20" style="325" customWidth="1"/>
    <col min="4107" max="4107" width="1.6640625" style="325" customWidth="1"/>
    <col min="4108" max="4352" width="9.33203125" style="325"/>
    <col min="4353" max="4353" width="8.33203125" style="325" customWidth="1"/>
    <col min="4354" max="4354" width="1.6640625" style="325" customWidth="1"/>
    <col min="4355" max="4356" width="5" style="325" customWidth="1"/>
    <col min="4357" max="4357" width="11.6640625" style="325" customWidth="1"/>
    <col min="4358" max="4358" width="9.1640625" style="325" customWidth="1"/>
    <col min="4359" max="4359" width="5" style="325" customWidth="1"/>
    <col min="4360" max="4360" width="77.83203125" style="325" customWidth="1"/>
    <col min="4361" max="4362" width="20" style="325" customWidth="1"/>
    <col min="4363" max="4363" width="1.6640625" style="325" customWidth="1"/>
    <col min="4364" max="4608" width="9.33203125" style="325"/>
    <col min="4609" max="4609" width="8.33203125" style="325" customWidth="1"/>
    <col min="4610" max="4610" width="1.6640625" style="325" customWidth="1"/>
    <col min="4611" max="4612" width="5" style="325" customWidth="1"/>
    <col min="4613" max="4613" width="11.6640625" style="325" customWidth="1"/>
    <col min="4614" max="4614" width="9.1640625" style="325" customWidth="1"/>
    <col min="4615" max="4615" width="5" style="325" customWidth="1"/>
    <col min="4616" max="4616" width="77.83203125" style="325" customWidth="1"/>
    <col min="4617" max="4618" width="20" style="325" customWidth="1"/>
    <col min="4619" max="4619" width="1.6640625" style="325" customWidth="1"/>
    <col min="4620" max="4864" width="9.33203125" style="325"/>
    <col min="4865" max="4865" width="8.33203125" style="325" customWidth="1"/>
    <col min="4866" max="4866" width="1.6640625" style="325" customWidth="1"/>
    <col min="4867" max="4868" width="5" style="325" customWidth="1"/>
    <col min="4869" max="4869" width="11.6640625" style="325" customWidth="1"/>
    <col min="4870" max="4870" width="9.1640625" style="325" customWidth="1"/>
    <col min="4871" max="4871" width="5" style="325" customWidth="1"/>
    <col min="4872" max="4872" width="77.83203125" style="325" customWidth="1"/>
    <col min="4873" max="4874" width="20" style="325" customWidth="1"/>
    <col min="4875" max="4875" width="1.6640625" style="325" customWidth="1"/>
    <col min="4876" max="5120" width="9.33203125" style="325"/>
    <col min="5121" max="5121" width="8.33203125" style="325" customWidth="1"/>
    <col min="5122" max="5122" width="1.6640625" style="325" customWidth="1"/>
    <col min="5123" max="5124" width="5" style="325" customWidth="1"/>
    <col min="5125" max="5125" width="11.6640625" style="325" customWidth="1"/>
    <col min="5126" max="5126" width="9.1640625" style="325" customWidth="1"/>
    <col min="5127" max="5127" width="5" style="325" customWidth="1"/>
    <col min="5128" max="5128" width="77.83203125" style="325" customWidth="1"/>
    <col min="5129" max="5130" width="20" style="325" customWidth="1"/>
    <col min="5131" max="5131" width="1.6640625" style="325" customWidth="1"/>
    <col min="5132" max="5376" width="9.33203125" style="325"/>
    <col min="5377" max="5377" width="8.33203125" style="325" customWidth="1"/>
    <col min="5378" max="5378" width="1.6640625" style="325" customWidth="1"/>
    <col min="5379" max="5380" width="5" style="325" customWidth="1"/>
    <col min="5381" max="5381" width="11.6640625" style="325" customWidth="1"/>
    <col min="5382" max="5382" width="9.1640625" style="325" customWidth="1"/>
    <col min="5383" max="5383" width="5" style="325" customWidth="1"/>
    <col min="5384" max="5384" width="77.83203125" style="325" customWidth="1"/>
    <col min="5385" max="5386" width="20" style="325" customWidth="1"/>
    <col min="5387" max="5387" width="1.6640625" style="325" customWidth="1"/>
    <col min="5388" max="5632" width="9.33203125" style="325"/>
    <col min="5633" max="5633" width="8.33203125" style="325" customWidth="1"/>
    <col min="5634" max="5634" width="1.6640625" style="325" customWidth="1"/>
    <col min="5635" max="5636" width="5" style="325" customWidth="1"/>
    <col min="5637" max="5637" width="11.6640625" style="325" customWidth="1"/>
    <col min="5638" max="5638" width="9.1640625" style="325" customWidth="1"/>
    <col min="5639" max="5639" width="5" style="325" customWidth="1"/>
    <col min="5640" max="5640" width="77.83203125" style="325" customWidth="1"/>
    <col min="5641" max="5642" width="20" style="325" customWidth="1"/>
    <col min="5643" max="5643" width="1.6640625" style="325" customWidth="1"/>
    <col min="5644" max="5888" width="9.33203125" style="325"/>
    <col min="5889" max="5889" width="8.33203125" style="325" customWidth="1"/>
    <col min="5890" max="5890" width="1.6640625" style="325" customWidth="1"/>
    <col min="5891" max="5892" width="5" style="325" customWidth="1"/>
    <col min="5893" max="5893" width="11.6640625" style="325" customWidth="1"/>
    <col min="5894" max="5894" width="9.1640625" style="325" customWidth="1"/>
    <col min="5895" max="5895" width="5" style="325" customWidth="1"/>
    <col min="5896" max="5896" width="77.83203125" style="325" customWidth="1"/>
    <col min="5897" max="5898" width="20" style="325" customWidth="1"/>
    <col min="5899" max="5899" width="1.6640625" style="325" customWidth="1"/>
    <col min="5900" max="6144" width="9.33203125" style="325"/>
    <col min="6145" max="6145" width="8.33203125" style="325" customWidth="1"/>
    <col min="6146" max="6146" width="1.6640625" style="325" customWidth="1"/>
    <col min="6147" max="6148" width="5" style="325" customWidth="1"/>
    <col min="6149" max="6149" width="11.6640625" style="325" customWidth="1"/>
    <col min="6150" max="6150" width="9.1640625" style="325" customWidth="1"/>
    <col min="6151" max="6151" width="5" style="325" customWidth="1"/>
    <col min="6152" max="6152" width="77.83203125" style="325" customWidth="1"/>
    <col min="6153" max="6154" width="20" style="325" customWidth="1"/>
    <col min="6155" max="6155" width="1.6640625" style="325" customWidth="1"/>
    <col min="6156" max="6400" width="9.33203125" style="325"/>
    <col min="6401" max="6401" width="8.33203125" style="325" customWidth="1"/>
    <col min="6402" max="6402" width="1.6640625" style="325" customWidth="1"/>
    <col min="6403" max="6404" width="5" style="325" customWidth="1"/>
    <col min="6405" max="6405" width="11.6640625" style="325" customWidth="1"/>
    <col min="6406" max="6406" width="9.1640625" style="325" customWidth="1"/>
    <col min="6407" max="6407" width="5" style="325" customWidth="1"/>
    <col min="6408" max="6408" width="77.83203125" style="325" customWidth="1"/>
    <col min="6409" max="6410" width="20" style="325" customWidth="1"/>
    <col min="6411" max="6411" width="1.6640625" style="325" customWidth="1"/>
    <col min="6412" max="6656" width="9.33203125" style="325"/>
    <col min="6657" max="6657" width="8.33203125" style="325" customWidth="1"/>
    <col min="6658" max="6658" width="1.6640625" style="325" customWidth="1"/>
    <col min="6659" max="6660" width="5" style="325" customWidth="1"/>
    <col min="6661" max="6661" width="11.6640625" style="325" customWidth="1"/>
    <col min="6662" max="6662" width="9.1640625" style="325" customWidth="1"/>
    <col min="6663" max="6663" width="5" style="325" customWidth="1"/>
    <col min="6664" max="6664" width="77.83203125" style="325" customWidth="1"/>
    <col min="6665" max="6666" width="20" style="325" customWidth="1"/>
    <col min="6667" max="6667" width="1.6640625" style="325" customWidth="1"/>
    <col min="6668" max="6912" width="9.33203125" style="325"/>
    <col min="6913" max="6913" width="8.33203125" style="325" customWidth="1"/>
    <col min="6914" max="6914" width="1.6640625" style="325" customWidth="1"/>
    <col min="6915" max="6916" width="5" style="325" customWidth="1"/>
    <col min="6917" max="6917" width="11.6640625" style="325" customWidth="1"/>
    <col min="6918" max="6918" width="9.1640625" style="325" customWidth="1"/>
    <col min="6919" max="6919" width="5" style="325" customWidth="1"/>
    <col min="6920" max="6920" width="77.83203125" style="325" customWidth="1"/>
    <col min="6921" max="6922" width="20" style="325" customWidth="1"/>
    <col min="6923" max="6923" width="1.6640625" style="325" customWidth="1"/>
    <col min="6924" max="7168" width="9.33203125" style="325"/>
    <col min="7169" max="7169" width="8.33203125" style="325" customWidth="1"/>
    <col min="7170" max="7170" width="1.6640625" style="325" customWidth="1"/>
    <col min="7171" max="7172" width="5" style="325" customWidth="1"/>
    <col min="7173" max="7173" width="11.6640625" style="325" customWidth="1"/>
    <col min="7174" max="7174" width="9.1640625" style="325" customWidth="1"/>
    <col min="7175" max="7175" width="5" style="325" customWidth="1"/>
    <col min="7176" max="7176" width="77.83203125" style="325" customWidth="1"/>
    <col min="7177" max="7178" width="20" style="325" customWidth="1"/>
    <col min="7179" max="7179" width="1.6640625" style="325" customWidth="1"/>
    <col min="7180" max="7424" width="9.33203125" style="325"/>
    <col min="7425" max="7425" width="8.33203125" style="325" customWidth="1"/>
    <col min="7426" max="7426" width="1.6640625" style="325" customWidth="1"/>
    <col min="7427" max="7428" width="5" style="325" customWidth="1"/>
    <col min="7429" max="7429" width="11.6640625" style="325" customWidth="1"/>
    <col min="7430" max="7430" width="9.1640625" style="325" customWidth="1"/>
    <col min="7431" max="7431" width="5" style="325" customWidth="1"/>
    <col min="7432" max="7432" width="77.83203125" style="325" customWidth="1"/>
    <col min="7433" max="7434" width="20" style="325" customWidth="1"/>
    <col min="7435" max="7435" width="1.6640625" style="325" customWidth="1"/>
    <col min="7436" max="7680" width="9.33203125" style="325"/>
    <col min="7681" max="7681" width="8.33203125" style="325" customWidth="1"/>
    <col min="7682" max="7682" width="1.6640625" style="325" customWidth="1"/>
    <col min="7683" max="7684" width="5" style="325" customWidth="1"/>
    <col min="7685" max="7685" width="11.6640625" style="325" customWidth="1"/>
    <col min="7686" max="7686" width="9.1640625" style="325" customWidth="1"/>
    <col min="7687" max="7687" width="5" style="325" customWidth="1"/>
    <col min="7688" max="7688" width="77.83203125" style="325" customWidth="1"/>
    <col min="7689" max="7690" width="20" style="325" customWidth="1"/>
    <col min="7691" max="7691" width="1.6640625" style="325" customWidth="1"/>
    <col min="7692" max="7936" width="9.33203125" style="325"/>
    <col min="7937" max="7937" width="8.33203125" style="325" customWidth="1"/>
    <col min="7938" max="7938" width="1.6640625" style="325" customWidth="1"/>
    <col min="7939" max="7940" width="5" style="325" customWidth="1"/>
    <col min="7941" max="7941" width="11.6640625" style="325" customWidth="1"/>
    <col min="7942" max="7942" width="9.1640625" style="325" customWidth="1"/>
    <col min="7943" max="7943" width="5" style="325" customWidth="1"/>
    <col min="7944" max="7944" width="77.83203125" style="325" customWidth="1"/>
    <col min="7945" max="7946" width="20" style="325" customWidth="1"/>
    <col min="7947" max="7947" width="1.6640625" style="325" customWidth="1"/>
    <col min="7948" max="8192" width="9.33203125" style="325"/>
    <col min="8193" max="8193" width="8.33203125" style="325" customWidth="1"/>
    <col min="8194" max="8194" width="1.6640625" style="325" customWidth="1"/>
    <col min="8195" max="8196" width="5" style="325" customWidth="1"/>
    <col min="8197" max="8197" width="11.6640625" style="325" customWidth="1"/>
    <col min="8198" max="8198" width="9.1640625" style="325" customWidth="1"/>
    <col min="8199" max="8199" width="5" style="325" customWidth="1"/>
    <col min="8200" max="8200" width="77.83203125" style="325" customWidth="1"/>
    <col min="8201" max="8202" width="20" style="325" customWidth="1"/>
    <col min="8203" max="8203" width="1.6640625" style="325" customWidth="1"/>
    <col min="8204" max="8448" width="9.33203125" style="325"/>
    <col min="8449" max="8449" width="8.33203125" style="325" customWidth="1"/>
    <col min="8450" max="8450" width="1.6640625" style="325" customWidth="1"/>
    <col min="8451" max="8452" width="5" style="325" customWidth="1"/>
    <col min="8453" max="8453" width="11.6640625" style="325" customWidth="1"/>
    <col min="8454" max="8454" width="9.1640625" style="325" customWidth="1"/>
    <col min="8455" max="8455" width="5" style="325" customWidth="1"/>
    <col min="8456" max="8456" width="77.83203125" style="325" customWidth="1"/>
    <col min="8457" max="8458" width="20" style="325" customWidth="1"/>
    <col min="8459" max="8459" width="1.6640625" style="325" customWidth="1"/>
    <col min="8460" max="8704" width="9.33203125" style="325"/>
    <col min="8705" max="8705" width="8.33203125" style="325" customWidth="1"/>
    <col min="8706" max="8706" width="1.6640625" style="325" customWidth="1"/>
    <col min="8707" max="8708" width="5" style="325" customWidth="1"/>
    <col min="8709" max="8709" width="11.6640625" style="325" customWidth="1"/>
    <col min="8710" max="8710" width="9.1640625" style="325" customWidth="1"/>
    <col min="8711" max="8711" width="5" style="325" customWidth="1"/>
    <col min="8712" max="8712" width="77.83203125" style="325" customWidth="1"/>
    <col min="8713" max="8714" width="20" style="325" customWidth="1"/>
    <col min="8715" max="8715" width="1.6640625" style="325" customWidth="1"/>
    <col min="8716" max="8960" width="9.33203125" style="325"/>
    <col min="8961" max="8961" width="8.33203125" style="325" customWidth="1"/>
    <col min="8962" max="8962" width="1.6640625" style="325" customWidth="1"/>
    <col min="8963" max="8964" width="5" style="325" customWidth="1"/>
    <col min="8965" max="8965" width="11.6640625" style="325" customWidth="1"/>
    <col min="8966" max="8966" width="9.1640625" style="325" customWidth="1"/>
    <col min="8967" max="8967" width="5" style="325" customWidth="1"/>
    <col min="8968" max="8968" width="77.83203125" style="325" customWidth="1"/>
    <col min="8969" max="8970" width="20" style="325" customWidth="1"/>
    <col min="8971" max="8971" width="1.6640625" style="325" customWidth="1"/>
    <col min="8972" max="9216" width="9.33203125" style="325"/>
    <col min="9217" max="9217" width="8.33203125" style="325" customWidth="1"/>
    <col min="9218" max="9218" width="1.6640625" style="325" customWidth="1"/>
    <col min="9219" max="9220" width="5" style="325" customWidth="1"/>
    <col min="9221" max="9221" width="11.6640625" style="325" customWidth="1"/>
    <col min="9222" max="9222" width="9.1640625" style="325" customWidth="1"/>
    <col min="9223" max="9223" width="5" style="325" customWidth="1"/>
    <col min="9224" max="9224" width="77.83203125" style="325" customWidth="1"/>
    <col min="9225" max="9226" width="20" style="325" customWidth="1"/>
    <col min="9227" max="9227" width="1.6640625" style="325" customWidth="1"/>
    <col min="9228" max="9472" width="9.33203125" style="325"/>
    <col min="9473" max="9473" width="8.33203125" style="325" customWidth="1"/>
    <col min="9474" max="9474" width="1.6640625" style="325" customWidth="1"/>
    <col min="9475" max="9476" width="5" style="325" customWidth="1"/>
    <col min="9477" max="9477" width="11.6640625" style="325" customWidth="1"/>
    <col min="9478" max="9478" width="9.1640625" style="325" customWidth="1"/>
    <col min="9479" max="9479" width="5" style="325" customWidth="1"/>
    <col min="9480" max="9480" width="77.83203125" style="325" customWidth="1"/>
    <col min="9481" max="9482" width="20" style="325" customWidth="1"/>
    <col min="9483" max="9483" width="1.6640625" style="325" customWidth="1"/>
    <col min="9484" max="9728" width="9.33203125" style="325"/>
    <col min="9729" max="9729" width="8.33203125" style="325" customWidth="1"/>
    <col min="9730" max="9730" width="1.6640625" style="325" customWidth="1"/>
    <col min="9731" max="9732" width="5" style="325" customWidth="1"/>
    <col min="9733" max="9733" width="11.6640625" style="325" customWidth="1"/>
    <col min="9734" max="9734" width="9.1640625" style="325" customWidth="1"/>
    <col min="9735" max="9735" width="5" style="325" customWidth="1"/>
    <col min="9736" max="9736" width="77.83203125" style="325" customWidth="1"/>
    <col min="9737" max="9738" width="20" style="325" customWidth="1"/>
    <col min="9739" max="9739" width="1.6640625" style="325" customWidth="1"/>
    <col min="9740" max="9984" width="9.33203125" style="325"/>
    <col min="9985" max="9985" width="8.33203125" style="325" customWidth="1"/>
    <col min="9986" max="9986" width="1.6640625" style="325" customWidth="1"/>
    <col min="9987" max="9988" width="5" style="325" customWidth="1"/>
    <col min="9989" max="9989" width="11.6640625" style="325" customWidth="1"/>
    <col min="9990" max="9990" width="9.1640625" style="325" customWidth="1"/>
    <col min="9991" max="9991" width="5" style="325" customWidth="1"/>
    <col min="9992" max="9992" width="77.83203125" style="325" customWidth="1"/>
    <col min="9993" max="9994" width="20" style="325" customWidth="1"/>
    <col min="9995" max="9995" width="1.6640625" style="325" customWidth="1"/>
    <col min="9996" max="10240" width="9.33203125" style="325"/>
    <col min="10241" max="10241" width="8.33203125" style="325" customWidth="1"/>
    <col min="10242" max="10242" width="1.6640625" style="325" customWidth="1"/>
    <col min="10243" max="10244" width="5" style="325" customWidth="1"/>
    <col min="10245" max="10245" width="11.6640625" style="325" customWidth="1"/>
    <col min="10246" max="10246" width="9.1640625" style="325" customWidth="1"/>
    <col min="10247" max="10247" width="5" style="325" customWidth="1"/>
    <col min="10248" max="10248" width="77.83203125" style="325" customWidth="1"/>
    <col min="10249" max="10250" width="20" style="325" customWidth="1"/>
    <col min="10251" max="10251" width="1.6640625" style="325" customWidth="1"/>
    <col min="10252" max="10496" width="9.33203125" style="325"/>
    <col min="10497" max="10497" width="8.33203125" style="325" customWidth="1"/>
    <col min="10498" max="10498" width="1.6640625" style="325" customWidth="1"/>
    <col min="10499" max="10500" width="5" style="325" customWidth="1"/>
    <col min="10501" max="10501" width="11.6640625" style="325" customWidth="1"/>
    <col min="10502" max="10502" width="9.1640625" style="325" customWidth="1"/>
    <col min="10503" max="10503" width="5" style="325" customWidth="1"/>
    <col min="10504" max="10504" width="77.83203125" style="325" customWidth="1"/>
    <col min="10505" max="10506" width="20" style="325" customWidth="1"/>
    <col min="10507" max="10507" width="1.6640625" style="325" customWidth="1"/>
    <col min="10508" max="10752" width="9.33203125" style="325"/>
    <col min="10753" max="10753" width="8.33203125" style="325" customWidth="1"/>
    <col min="10754" max="10754" width="1.6640625" style="325" customWidth="1"/>
    <col min="10755" max="10756" width="5" style="325" customWidth="1"/>
    <col min="10757" max="10757" width="11.6640625" style="325" customWidth="1"/>
    <col min="10758" max="10758" width="9.1640625" style="325" customWidth="1"/>
    <col min="10759" max="10759" width="5" style="325" customWidth="1"/>
    <col min="10760" max="10760" width="77.83203125" style="325" customWidth="1"/>
    <col min="10761" max="10762" width="20" style="325" customWidth="1"/>
    <col min="10763" max="10763" width="1.6640625" style="325" customWidth="1"/>
    <col min="10764" max="11008" width="9.33203125" style="325"/>
    <col min="11009" max="11009" width="8.33203125" style="325" customWidth="1"/>
    <col min="11010" max="11010" width="1.6640625" style="325" customWidth="1"/>
    <col min="11011" max="11012" width="5" style="325" customWidth="1"/>
    <col min="11013" max="11013" width="11.6640625" style="325" customWidth="1"/>
    <col min="11014" max="11014" width="9.1640625" style="325" customWidth="1"/>
    <col min="11015" max="11015" width="5" style="325" customWidth="1"/>
    <col min="11016" max="11016" width="77.83203125" style="325" customWidth="1"/>
    <col min="11017" max="11018" width="20" style="325" customWidth="1"/>
    <col min="11019" max="11019" width="1.6640625" style="325" customWidth="1"/>
    <col min="11020" max="11264" width="9.33203125" style="325"/>
    <col min="11265" max="11265" width="8.33203125" style="325" customWidth="1"/>
    <col min="11266" max="11266" width="1.6640625" style="325" customWidth="1"/>
    <col min="11267" max="11268" width="5" style="325" customWidth="1"/>
    <col min="11269" max="11269" width="11.6640625" style="325" customWidth="1"/>
    <col min="11270" max="11270" width="9.1640625" style="325" customWidth="1"/>
    <col min="11271" max="11271" width="5" style="325" customWidth="1"/>
    <col min="11272" max="11272" width="77.83203125" style="325" customWidth="1"/>
    <col min="11273" max="11274" width="20" style="325" customWidth="1"/>
    <col min="11275" max="11275" width="1.6640625" style="325" customWidth="1"/>
    <col min="11276" max="11520" width="9.33203125" style="325"/>
    <col min="11521" max="11521" width="8.33203125" style="325" customWidth="1"/>
    <col min="11522" max="11522" width="1.6640625" style="325" customWidth="1"/>
    <col min="11523" max="11524" width="5" style="325" customWidth="1"/>
    <col min="11525" max="11525" width="11.6640625" style="325" customWidth="1"/>
    <col min="11526" max="11526" width="9.1640625" style="325" customWidth="1"/>
    <col min="11527" max="11527" width="5" style="325" customWidth="1"/>
    <col min="11528" max="11528" width="77.83203125" style="325" customWidth="1"/>
    <col min="11529" max="11530" width="20" style="325" customWidth="1"/>
    <col min="11531" max="11531" width="1.6640625" style="325" customWidth="1"/>
    <col min="11532" max="11776" width="9.33203125" style="325"/>
    <col min="11777" max="11777" width="8.33203125" style="325" customWidth="1"/>
    <col min="11778" max="11778" width="1.6640625" style="325" customWidth="1"/>
    <col min="11779" max="11780" width="5" style="325" customWidth="1"/>
    <col min="11781" max="11781" width="11.6640625" style="325" customWidth="1"/>
    <col min="11782" max="11782" width="9.1640625" style="325" customWidth="1"/>
    <col min="11783" max="11783" width="5" style="325" customWidth="1"/>
    <col min="11784" max="11784" width="77.83203125" style="325" customWidth="1"/>
    <col min="11785" max="11786" width="20" style="325" customWidth="1"/>
    <col min="11787" max="11787" width="1.6640625" style="325" customWidth="1"/>
    <col min="11788" max="12032" width="9.33203125" style="325"/>
    <col min="12033" max="12033" width="8.33203125" style="325" customWidth="1"/>
    <col min="12034" max="12034" width="1.6640625" style="325" customWidth="1"/>
    <col min="12035" max="12036" width="5" style="325" customWidth="1"/>
    <col min="12037" max="12037" width="11.6640625" style="325" customWidth="1"/>
    <col min="12038" max="12038" width="9.1640625" style="325" customWidth="1"/>
    <col min="12039" max="12039" width="5" style="325" customWidth="1"/>
    <col min="12040" max="12040" width="77.83203125" style="325" customWidth="1"/>
    <col min="12041" max="12042" width="20" style="325" customWidth="1"/>
    <col min="12043" max="12043" width="1.6640625" style="325" customWidth="1"/>
    <col min="12044" max="12288" width="9.33203125" style="325"/>
    <col min="12289" max="12289" width="8.33203125" style="325" customWidth="1"/>
    <col min="12290" max="12290" width="1.6640625" style="325" customWidth="1"/>
    <col min="12291" max="12292" width="5" style="325" customWidth="1"/>
    <col min="12293" max="12293" width="11.6640625" style="325" customWidth="1"/>
    <col min="12294" max="12294" width="9.1640625" style="325" customWidth="1"/>
    <col min="12295" max="12295" width="5" style="325" customWidth="1"/>
    <col min="12296" max="12296" width="77.83203125" style="325" customWidth="1"/>
    <col min="12297" max="12298" width="20" style="325" customWidth="1"/>
    <col min="12299" max="12299" width="1.6640625" style="325" customWidth="1"/>
    <col min="12300" max="12544" width="9.33203125" style="325"/>
    <col min="12545" max="12545" width="8.33203125" style="325" customWidth="1"/>
    <col min="12546" max="12546" width="1.6640625" style="325" customWidth="1"/>
    <col min="12547" max="12548" width="5" style="325" customWidth="1"/>
    <col min="12549" max="12549" width="11.6640625" style="325" customWidth="1"/>
    <col min="12550" max="12550" width="9.1640625" style="325" customWidth="1"/>
    <col min="12551" max="12551" width="5" style="325" customWidth="1"/>
    <col min="12552" max="12552" width="77.83203125" style="325" customWidth="1"/>
    <col min="12553" max="12554" width="20" style="325" customWidth="1"/>
    <col min="12555" max="12555" width="1.6640625" style="325" customWidth="1"/>
    <col min="12556" max="12800" width="9.33203125" style="325"/>
    <col min="12801" max="12801" width="8.33203125" style="325" customWidth="1"/>
    <col min="12802" max="12802" width="1.6640625" style="325" customWidth="1"/>
    <col min="12803" max="12804" width="5" style="325" customWidth="1"/>
    <col min="12805" max="12805" width="11.6640625" style="325" customWidth="1"/>
    <col min="12806" max="12806" width="9.1640625" style="325" customWidth="1"/>
    <col min="12807" max="12807" width="5" style="325" customWidth="1"/>
    <col min="12808" max="12808" width="77.83203125" style="325" customWidth="1"/>
    <col min="12809" max="12810" width="20" style="325" customWidth="1"/>
    <col min="12811" max="12811" width="1.6640625" style="325" customWidth="1"/>
    <col min="12812" max="13056" width="9.33203125" style="325"/>
    <col min="13057" max="13057" width="8.33203125" style="325" customWidth="1"/>
    <col min="13058" max="13058" width="1.6640625" style="325" customWidth="1"/>
    <col min="13059" max="13060" width="5" style="325" customWidth="1"/>
    <col min="13061" max="13061" width="11.6640625" style="325" customWidth="1"/>
    <col min="13062" max="13062" width="9.1640625" style="325" customWidth="1"/>
    <col min="13063" max="13063" width="5" style="325" customWidth="1"/>
    <col min="13064" max="13064" width="77.83203125" style="325" customWidth="1"/>
    <col min="13065" max="13066" width="20" style="325" customWidth="1"/>
    <col min="13067" max="13067" width="1.6640625" style="325" customWidth="1"/>
    <col min="13068" max="13312" width="9.33203125" style="325"/>
    <col min="13313" max="13313" width="8.33203125" style="325" customWidth="1"/>
    <col min="13314" max="13314" width="1.6640625" style="325" customWidth="1"/>
    <col min="13315" max="13316" width="5" style="325" customWidth="1"/>
    <col min="13317" max="13317" width="11.6640625" style="325" customWidth="1"/>
    <col min="13318" max="13318" width="9.1640625" style="325" customWidth="1"/>
    <col min="13319" max="13319" width="5" style="325" customWidth="1"/>
    <col min="13320" max="13320" width="77.83203125" style="325" customWidth="1"/>
    <col min="13321" max="13322" width="20" style="325" customWidth="1"/>
    <col min="13323" max="13323" width="1.6640625" style="325" customWidth="1"/>
    <col min="13324" max="13568" width="9.33203125" style="325"/>
    <col min="13569" max="13569" width="8.33203125" style="325" customWidth="1"/>
    <col min="13570" max="13570" width="1.6640625" style="325" customWidth="1"/>
    <col min="13571" max="13572" width="5" style="325" customWidth="1"/>
    <col min="13573" max="13573" width="11.6640625" style="325" customWidth="1"/>
    <col min="13574" max="13574" width="9.1640625" style="325" customWidth="1"/>
    <col min="13575" max="13575" width="5" style="325" customWidth="1"/>
    <col min="13576" max="13576" width="77.83203125" style="325" customWidth="1"/>
    <col min="13577" max="13578" width="20" style="325" customWidth="1"/>
    <col min="13579" max="13579" width="1.6640625" style="325" customWidth="1"/>
    <col min="13580" max="13824" width="9.33203125" style="325"/>
    <col min="13825" max="13825" width="8.33203125" style="325" customWidth="1"/>
    <col min="13826" max="13826" width="1.6640625" style="325" customWidth="1"/>
    <col min="13827" max="13828" width="5" style="325" customWidth="1"/>
    <col min="13829" max="13829" width="11.6640625" style="325" customWidth="1"/>
    <col min="13830" max="13830" width="9.1640625" style="325" customWidth="1"/>
    <col min="13831" max="13831" width="5" style="325" customWidth="1"/>
    <col min="13832" max="13832" width="77.83203125" style="325" customWidth="1"/>
    <col min="13833" max="13834" width="20" style="325" customWidth="1"/>
    <col min="13835" max="13835" width="1.6640625" style="325" customWidth="1"/>
    <col min="13836" max="14080" width="9.33203125" style="325"/>
    <col min="14081" max="14081" width="8.33203125" style="325" customWidth="1"/>
    <col min="14082" max="14082" width="1.6640625" style="325" customWidth="1"/>
    <col min="14083" max="14084" width="5" style="325" customWidth="1"/>
    <col min="14085" max="14085" width="11.6640625" style="325" customWidth="1"/>
    <col min="14086" max="14086" width="9.1640625" style="325" customWidth="1"/>
    <col min="14087" max="14087" width="5" style="325" customWidth="1"/>
    <col min="14088" max="14088" width="77.83203125" style="325" customWidth="1"/>
    <col min="14089" max="14090" width="20" style="325" customWidth="1"/>
    <col min="14091" max="14091" width="1.6640625" style="325" customWidth="1"/>
    <col min="14092" max="14336" width="9.33203125" style="325"/>
    <col min="14337" max="14337" width="8.33203125" style="325" customWidth="1"/>
    <col min="14338" max="14338" width="1.6640625" style="325" customWidth="1"/>
    <col min="14339" max="14340" width="5" style="325" customWidth="1"/>
    <col min="14341" max="14341" width="11.6640625" style="325" customWidth="1"/>
    <col min="14342" max="14342" width="9.1640625" style="325" customWidth="1"/>
    <col min="14343" max="14343" width="5" style="325" customWidth="1"/>
    <col min="14344" max="14344" width="77.83203125" style="325" customWidth="1"/>
    <col min="14345" max="14346" width="20" style="325" customWidth="1"/>
    <col min="14347" max="14347" width="1.6640625" style="325" customWidth="1"/>
    <col min="14348" max="14592" width="9.33203125" style="325"/>
    <col min="14593" max="14593" width="8.33203125" style="325" customWidth="1"/>
    <col min="14594" max="14594" width="1.6640625" style="325" customWidth="1"/>
    <col min="14595" max="14596" width="5" style="325" customWidth="1"/>
    <col min="14597" max="14597" width="11.6640625" style="325" customWidth="1"/>
    <col min="14598" max="14598" width="9.1640625" style="325" customWidth="1"/>
    <col min="14599" max="14599" width="5" style="325" customWidth="1"/>
    <col min="14600" max="14600" width="77.83203125" style="325" customWidth="1"/>
    <col min="14601" max="14602" width="20" style="325" customWidth="1"/>
    <col min="14603" max="14603" width="1.6640625" style="325" customWidth="1"/>
    <col min="14604" max="14848" width="9.33203125" style="325"/>
    <col min="14849" max="14849" width="8.33203125" style="325" customWidth="1"/>
    <col min="14850" max="14850" width="1.6640625" style="325" customWidth="1"/>
    <col min="14851" max="14852" width="5" style="325" customWidth="1"/>
    <col min="14853" max="14853" width="11.6640625" style="325" customWidth="1"/>
    <col min="14854" max="14854" width="9.1640625" style="325" customWidth="1"/>
    <col min="14855" max="14855" width="5" style="325" customWidth="1"/>
    <col min="14856" max="14856" width="77.83203125" style="325" customWidth="1"/>
    <col min="14857" max="14858" width="20" style="325" customWidth="1"/>
    <col min="14859" max="14859" width="1.6640625" style="325" customWidth="1"/>
    <col min="14860" max="15104" width="9.33203125" style="325"/>
    <col min="15105" max="15105" width="8.33203125" style="325" customWidth="1"/>
    <col min="15106" max="15106" width="1.6640625" style="325" customWidth="1"/>
    <col min="15107" max="15108" width="5" style="325" customWidth="1"/>
    <col min="15109" max="15109" width="11.6640625" style="325" customWidth="1"/>
    <col min="15110" max="15110" width="9.1640625" style="325" customWidth="1"/>
    <col min="15111" max="15111" width="5" style="325" customWidth="1"/>
    <col min="15112" max="15112" width="77.83203125" style="325" customWidth="1"/>
    <col min="15113" max="15114" width="20" style="325" customWidth="1"/>
    <col min="15115" max="15115" width="1.6640625" style="325" customWidth="1"/>
    <col min="15116" max="15360" width="9.33203125" style="325"/>
    <col min="15361" max="15361" width="8.33203125" style="325" customWidth="1"/>
    <col min="15362" max="15362" width="1.6640625" style="325" customWidth="1"/>
    <col min="15363" max="15364" width="5" style="325" customWidth="1"/>
    <col min="15365" max="15365" width="11.6640625" style="325" customWidth="1"/>
    <col min="15366" max="15366" width="9.1640625" style="325" customWidth="1"/>
    <col min="15367" max="15367" width="5" style="325" customWidth="1"/>
    <col min="15368" max="15368" width="77.83203125" style="325" customWidth="1"/>
    <col min="15369" max="15370" width="20" style="325" customWidth="1"/>
    <col min="15371" max="15371" width="1.6640625" style="325" customWidth="1"/>
    <col min="15372" max="15616" width="9.33203125" style="325"/>
    <col min="15617" max="15617" width="8.33203125" style="325" customWidth="1"/>
    <col min="15618" max="15618" width="1.6640625" style="325" customWidth="1"/>
    <col min="15619" max="15620" width="5" style="325" customWidth="1"/>
    <col min="15621" max="15621" width="11.6640625" style="325" customWidth="1"/>
    <col min="15622" max="15622" width="9.1640625" style="325" customWidth="1"/>
    <col min="15623" max="15623" width="5" style="325" customWidth="1"/>
    <col min="15624" max="15624" width="77.83203125" style="325" customWidth="1"/>
    <col min="15625" max="15626" width="20" style="325" customWidth="1"/>
    <col min="15627" max="15627" width="1.6640625" style="325" customWidth="1"/>
    <col min="15628" max="15872" width="9.33203125" style="325"/>
    <col min="15873" max="15873" width="8.33203125" style="325" customWidth="1"/>
    <col min="15874" max="15874" width="1.6640625" style="325" customWidth="1"/>
    <col min="15875" max="15876" width="5" style="325" customWidth="1"/>
    <col min="15877" max="15877" width="11.6640625" style="325" customWidth="1"/>
    <col min="15878" max="15878" width="9.1640625" style="325" customWidth="1"/>
    <col min="15879" max="15879" width="5" style="325" customWidth="1"/>
    <col min="15880" max="15880" width="77.83203125" style="325" customWidth="1"/>
    <col min="15881" max="15882" width="20" style="325" customWidth="1"/>
    <col min="15883" max="15883" width="1.6640625" style="325" customWidth="1"/>
    <col min="15884" max="16128" width="9.33203125" style="325"/>
    <col min="16129" max="16129" width="8.33203125" style="325" customWidth="1"/>
    <col min="16130" max="16130" width="1.6640625" style="325" customWidth="1"/>
    <col min="16131" max="16132" width="5" style="325" customWidth="1"/>
    <col min="16133" max="16133" width="11.6640625" style="325" customWidth="1"/>
    <col min="16134" max="16134" width="9.1640625" style="325" customWidth="1"/>
    <col min="16135" max="16135" width="5" style="325" customWidth="1"/>
    <col min="16136" max="16136" width="77.83203125" style="325" customWidth="1"/>
    <col min="16137" max="16138" width="20" style="325" customWidth="1"/>
    <col min="16139" max="16139" width="1.6640625" style="325" customWidth="1"/>
    <col min="16140" max="16384" width="9.33203125" style="325"/>
  </cols>
  <sheetData>
    <row r="1" spans="2:11" ht="37.5" customHeight="1" x14ac:dyDescent="0.3"/>
    <row r="2" spans="2:11" ht="7.5" customHeight="1" x14ac:dyDescent="0.3">
      <c r="B2" s="326"/>
      <c r="C2" s="327"/>
      <c r="D2" s="327"/>
      <c r="E2" s="327"/>
      <c r="F2" s="327"/>
      <c r="G2" s="327"/>
      <c r="H2" s="327"/>
      <c r="I2" s="327"/>
      <c r="J2" s="327"/>
      <c r="K2" s="328"/>
    </row>
    <row r="3" spans="2:11" s="332" customFormat="1" ht="45" customHeight="1" x14ac:dyDescent="0.3">
      <c r="B3" s="329"/>
      <c r="C3" s="330" t="s">
        <v>353</v>
      </c>
      <c r="D3" s="330"/>
      <c r="E3" s="330"/>
      <c r="F3" s="330"/>
      <c r="G3" s="330"/>
      <c r="H3" s="330"/>
      <c r="I3" s="330"/>
      <c r="J3" s="330"/>
      <c r="K3" s="331"/>
    </row>
    <row r="4" spans="2:11" ht="25.5" customHeight="1" x14ac:dyDescent="0.3">
      <c r="B4" s="333"/>
      <c r="C4" s="334" t="s">
        <v>354</v>
      </c>
      <c r="D4" s="334"/>
      <c r="E4" s="334"/>
      <c r="F4" s="334"/>
      <c r="G4" s="334"/>
      <c r="H4" s="334"/>
      <c r="I4" s="334"/>
      <c r="J4" s="334"/>
      <c r="K4" s="335"/>
    </row>
    <row r="5" spans="2:11" ht="5.25" customHeight="1" x14ac:dyDescent="0.3">
      <c r="B5" s="333"/>
      <c r="C5" s="336"/>
      <c r="D5" s="336"/>
      <c r="E5" s="336"/>
      <c r="F5" s="336"/>
      <c r="G5" s="336"/>
      <c r="H5" s="336"/>
      <c r="I5" s="336"/>
      <c r="J5" s="336"/>
      <c r="K5" s="335"/>
    </row>
    <row r="6" spans="2:11" ht="15" customHeight="1" x14ac:dyDescent="0.3">
      <c r="B6" s="333"/>
      <c r="C6" s="337" t="s">
        <v>355</v>
      </c>
      <c r="D6" s="337"/>
      <c r="E6" s="337"/>
      <c r="F6" s="337"/>
      <c r="G6" s="337"/>
      <c r="H6" s="337"/>
      <c r="I6" s="337"/>
      <c r="J6" s="337"/>
      <c r="K6" s="335"/>
    </row>
    <row r="7" spans="2:11" ht="15" customHeight="1" x14ac:dyDescent="0.3">
      <c r="B7" s="338"/>
      <c r="C7" s="337" t="s">
        <v>356</v>
      </c>
      <c r="D7" s="337"/>
      <c r="E7" s="337"/>
      <c r="F7" s="337"/>
      <c r="G7" s="337"/>
      <c r="H7" s="337"/>
      <c r="I7" s="337"/>
      <c r="J7" s="337"/>
      <c r="K7" s="335"/>
    </row>
    <row r="8" spans="2:11" ht="12.75" customHeight="1" x14ac:dyDescent="0.3">
      <c r="B8" s="338"/>
      <c r="C8" s="339"/>
      <c r="D8" s="339"/>
      <c r="E8" s="339"/>
      <c r="F8" s="339"/>
      <c r="G8" s="339"/>
      <c r="H8" s="339"/>
      <c r="I8" s="339"/>
      <c r="J8" s="339"/>
      <c r="K8" s="335"/>
    </row>
    <row r="9" spans="2:11" ht="15" customHeight="1" x14ac:dyDescent="0.3">
      <c r="B9" s="338"/>
      <c r="C9" s="337" t="s">
        <v>357</v>
      </c>
      <c r="D9" s="337"/>
      <c r="E9" s="337"/>
      <c r="F9" s="337"/>
      <c r="G9" s="337"/>
      <c r="H9" s="337"/>
      <c r="I9" s="337"/>
      <c r="J9" s="337"/>
      <c r="K9" s="335"/>
    </row>
    <row r="10" spans="2:11" ht="15" customHeight="1" x14ac:dyDescent="0.3">
      <c r="B10" s="338"/>
      <c r="C10" s="339"/>
      <c r="D10" s="337" t="s">
        <v>358</v>
      </c>
      <c r="E10" s="337"/>
      <c r="F10" s="337"/>
      <c r="G10" s="337"/>
      <c r="H10" s="337"/>
      <c r="I10" s="337"/>
      <c r="J10" s="337"/>
      <c r="K10" s="335"/>
    </row>
    <row r="11" spans="2:11" ht="15" customHeight="1" x14ac:dyDescent="0.3">
      <c r="B11" s="338"/>
      <c r="C11" s="340"/>
      <c r="D11" s="337" t="s">
        <v>359</v>
      </c>
      <c r="E11" s="337"/>
      <c r="F11" s="337"/>
      <c r="G11" s="337"/>
      <c r="H11" s="337"/>
      <c r="I11" s="337"/>
      <c r="J11" s="337"/>
      <c r="K11" s="335"/>
    </row>
    <row r="12" spans="2:11" ht="12.75" customHeight="1" x14ac:dyDescent="0.3">
      <c r="B12" s="338"/>
      <c r="C12" s="340"/>
      <c r="D12" s="340"/>
      <c r="E12" s="340"/>
      <c r="F12" s="340"/>
      <c r="G12" s="340"/>
      <c r="H12" s="340"/>
      <c r="I12" s="340"/>
      <c r="J12" s="340"/>
      <c r="K12" s="335"/>
    </row>
    <row r="13" spans="2:11" ht="15" customHeight="1" x14ac:dyDescent="0.3">
      <c r="B13" s="338"/>
      <c r="C13" s="340"/>
      <c r="D13" s="337" t="s">
        <v>360</v>
      </c>
      <c r="E13" s="337"/>
      <c r="F13" s="337"/>
      <c r="G13" s="337"/>
      <c r="H13" s="337"/>
      <c r="I13" s="337"/>
      <c r="J13" s="337"/>
      <c r="K13" s="335"/>
    </row>
    <row r="14" spans="2:11" ht="15" customHeight="1" x14ac:dyDescent="0.3">
      <c r="B14" s="338"/>
      <c r="C14" s="340"/>
      <c r="D14" s="337" t="s">
        <v>361</v>
      </c>
      <c r="E14" s="337"/>
      <c r="F14" s="337"/>
      <c r="G14" s="337"/>
      <c r="H14" s="337"/>
      <c r="I14" s="337"/>
      <c r="J14" s="337"/>
      <c r="K14" s="335"/>
    </row>
    <row r="15" spans="2:11" ht="15" customHeight="1" x14ac:dyDescent="0.3">
      <c r="B15" s="338"/>
      <c r="C15" s="340"/>
      <c r="D15" s="337" t="s">
        <v>362</v>
      </c>
      <c r="E15" s="337"/>
      <c r="F15" s="337"/>
      <c r="G15" s="337"/>
      <c r="H15" s="337"/>
      <c r="I15" s="337"/>
      <c r="J15" s="337"/>
      <c r="K15" s="335"/>
    </row>
    <row r="16" spans="2:11" ht="15" customHeight="1" x14ac:dyDescent="0.3">
      <c r="B16" s="338"/>
      <c r="C16" s="340"/>
      <c r="D16" s="340"/>
      <c r="E16" s="341" t="s">
        <v>86</v>
      </c>
      <c r="F16" s="337" t="s">
        <v>363</v>
      </c>
      <c r="G16" s="337"/>
      <c r="H16" s="337"/>
      <c r="I16" s="337"/>
      <c r="J16" s="337"/>
      <c r="K16" s="335"/>
    </row>
    <row r="17" spans="2:11" ht="15" customHeight="1" x14ac:dyDescent="0.3">
      <c r="B17" s="338"/>
      <c r="C17" s="340"/>
      <c r="D17" s="340"/>
      <c r="E17" s="341" t="s">
        <v>364</v>
      </c>
      <c r="F17" s="337" t="s">
        <v>365</v>
      </c>
      <c r="G17" s="337"/>
      <c r="H17" s="337"/>
      <c r="I17" s="337"/>
      <c r="J17" s="337"/>
      <c r="K17" s="335"/>
    </row>
    <row r="18" spans="2:11" ht="15" customHeight="1" x14ac:dyDescent="0.3">
      <c r="B18" s="338"/>
      <c r="C18" s="340"/>
      <c r="D18" s="340"/>
      <c r="E18" s="341" t="s">
        <v>366</v>
      </c>
      <c r="F18" s="337" t="s">
        <v>367</v>
      </c>
      <c r="G18" s="337"/>
      <c r="H18" s="337"/>
      <c r="I18" s="337"/>
      <c r="J18" s="337"/>
      <c r="K18" s="335"/>
    </row>
    <row r="19" spans="2:11" ht="15" customHeight="1" x14ac:dyDescent="0.3">
      <c r="B19" s="338"/>
      <c r="C19" s="340"/>
      <c r="D19" s="340"/>
      <c r="E19" s="341" t="s">
        <v>368</v>
      </c>
      <c r="F19" s="337" t="s">
        <v>369</v>
      </c>
      <c r="G19" s="337"/>
      <c r="H19" s="337"/>
      <c r="I19" s="337"/>
      <c r="J19" s="337"/>
      <c r="K19" s="335"/>
    </row>
    <row r="20" spans="2:11" ht="15" customHeight="1" x14ac:dyDescent="0.3">
      <c r="B20" s="338"/>
      <c r="C20" s="340"/>
      <c r="D20" s="340"/>
      <c r="E20" s="341" t="s">
        <v>370</v>
      </c>
      <c r="F20" s="337" t="s">
        <v>371</v>
      </c>
      <c r="G20" s="337"/>
      <c r="H20" s="337"/>
      <c r="I20" s="337"/>
      <c r="J20" s="337"/>
      <c r="K20" s="335"/>
    </row>
    <row r="21" spans="2:11" ht="15" customHeight="1" x14ac:dyDescent="0.3">
      <c r="B21" s="338"/>
      <c r="C21" s="340"/>
      <c r="D21" s="340"/>
      <c r="E21" s="341" t="s">
        <v>91</v>
      </c>
      <c r="F21" s="337" t="s">
        <v>372</v>
      </c>
      <c r="G21" s="337"/>
      <c r="H21" s="337"/>
      <c r="I21" s="337"/>
      <c r="J21" s="337"/>
      <c r="K21" s="335"/>
    </row>
    <row r="22" spans="2:11" ht="12.75" customHeight="1" x14ac:dyDescent="0.3">
      <c r="B22" s="338"/>
      <c r="C22" s="340"/>
      <c r="D22" s="340"/>
      <c r="E22" s="340"/>
      <c r="F22" s="340"/>
      <c r="G22" s="340"/>
      <c r="H22" s="340"/>
      <c r="I22" s="340"/>
      <c r="J22" s="340"/>
      <c r="K22" s="335"/>
    </row>
    <row r="23" spans="2:11" ht="15" customHeight="1" x14ac:dyDescent="0.3">
      <c r="B23" s="338"/>
      <c r="C23" s="337" t="s">
        <v>373</v>
      </c>
      <c r="D23" s="337"/>
      <c r="E23" s="337"/>
      <c r="F23" s="337"/>
      <c r="G23" s="337"/>
      <c r="H23" s="337"/>
      <c r="I23" s="337"/>
      <c r="J23" s="337"/>
      <c r="K23" s="335"/>
    </row>
    <row r="24" spans="2:11" ht="15" customHeight="1" x14ac:dyDescent="0.3">
      <c r="B24" s="338"/>
      <c r="C24" s="337" t="s">
        <v>374</v>
      </c>
      <c r="D24" s="337"/>
      <c r="E24" s="337"/>
      <c r="F24" s="337"/>
      <c r="G24" s="337"/>
      <c r="H24" s="337"/>
      <c r="I24" s="337"/>
      <c r="J24" s="337"/>
      <c r="K24" s="335"/>
    </row>
    <row r="25" spans="2:11" ht="15" customHeight="1" x14ac:dyDescent="0.3">
      <c r="B25" s="338"/>
      <c r="C25" s="339"/>
      <c r="D25" s="337" t="s">
        <v>375</v>
      </c>
      <c r="E25" s="337"/>
      <c r="F25" s="337"/>
      <c r="G25" s="337"/>
      <c r="H25" s="337"/>
      <c r="I25" s="337"/>
      <c r="J25" s="337"/>
      <c r="K25" s="335"/>
    </row>
    <row r="26" spans="2:11" ht="15" customHeight="1" x14ac:dyDescent="0.3">
      <c r="B26" s="338"/>
      <c r="C26" s="340"/>
      <c r="D26" s="337" t="s">
        <v>376</v>
      </c>
      <c r="E26" s="337"/>
      <c r="F26" s="337"/>
      <c r="G26" s="337"/>
      <c r="H26" s="337"/>
      <c r="I26" s="337"/>
      <c r="J26" s="337"/>
      <c r="K26" s="335"/>
    </row>
    <row r="27" spans="2:11" ht="12.75" customHeight="1" x14ac:dyDescent="0.3">
      <c r="B27" s="338"/>
      <c r="C27" s="340"/>
      <c r="D27" s="340"/>
      <c r="E27" s="340"/>
      <c r="F27" s="340"/>
      <c r="G27" s="340"/>
      <c r="H27" s="340"/>
      <c r="I27" s="340"/>
      <c r="J27" s="340"/>
      <c r="K27" s="335"/>
    </row>
    <row r="28" spans="2:11" ht="15" customHeight="1" x14ac:dyDescent="0.3">
      <c r="B28" s="338"/>
      <c r="C28" s="340"/>
      <c r="D28" s="337" t="s">
        <v>377</v>
      </c>
      <c r="E28" s="337"/>
      <c r="F28" s="337"/>
      <c r="G28" s="337"/>
      <c r="H28" s="337"/>
      <c r="I28" s="337"/>
      <c r="J28" s="337"/>
      <c r="K28" s="335"/>
    </row>
    <row r="29" spans="2:11" ht="15" customHeight="1" x14ac:dyDescent="0.3">
      <c r="B29" s="338"/>
      <c r="C29" s="340"/>
      <c r="D29" s="337" t="s">
        <v>378</v>
      </c>
      <c r="E29" s="337"/>
      <c r="F29" s="337"/>
      <c r="G29" s="337"/>
      <c r="H29" s="337"/>
      <c r="I29" s="337"/>
      <c r="J29" s="337"/>
      <c r="K29" s="335"/>
    </row>
    <row r="30" spans="2:11" ht="12.75" customHeight="1" x14ac:dyDescent="0.3">
      <c r="B30" s="338"/>
      <c r="C30" s="340"/>
      <c r="D30" s="340"/>
      <c r="E30" s="340"/>
      <c r="F30" s="340"/>
      <c r="G30" s="340"/>
      <c r="H30" s="340"/>
      <c r="I30" s="340"/>
      <c r="J30" s="340"/>
      <c r="K30" s="335"/>
    </row>
    <row r="31" spans="2:11" ht="15" customHeight="1" x14ac:dyDescent="0.3">
      <c r="B31" s="338"/>
      <c r="C31" s="340"/>
      <c r="D31" s="337" t="s">
        <v>379</v>
      </c>
      <c r="E31" s="337"/>
      <c r="F31" s="337"/>
      <c r="G31" s="337"/>
      <c r="H31" s="337"/>
      <c r="I31" s="337"/>
      <c r="J31" s="337"/>
      <c r="K31" s="335"/>
    </row>
    <row r="32" spans="2:11" ht="15" customHeight="1" x14ac:dyDescent="0.3">
      <c r="B32" s="338"/>
      <c r="C32" s="340"/>
      <c r="D32" s="337" t="s">
        <v>380</v>
      </c>
      <c r="E32" s="337"/>
      <c r="F32" s="337"/>
      <c r="G32" s="337"/>
      <c r="H32" s="337"/>
      <c r="I32" s="337"/>
      <c r="J32" s="337"/>
      <c r="K32" s="335"/>
    </row>
    <row r="33" spans="2:11" ht="15" customHeight="1" x14ac:dyDescent="0.3">
      <c r="B33" s="338"/>
      <c r="C33" s="340"/>
      <c r="D33" s="337" t="s">
        <v>381</v>
      </c>
      <c r="E33" s="337"/>
      <c r="F33" s="337"/>
      <c r="G33" s="337"/>
      <c r="H33" s="337"/>
      <c r="I33" s="337"/>
      <c r="J33" s="337"/>
      <c r="K33" s="335"/>
    </row>
    <row r="34" spans="2:11" ht="15" customHeight="1" x14ac:dyDescent="0.3">
      <c r="B34" s="338"/>
      <c r="C34" s="340"/>
      <c r="D34" s="339"/>
      <c r="E34" s="342" t="s">
        <v>115</v>
      </c>
      <c r="F34" s="339"/>
      <c r="G34" s="337" t="s">
        <v>382</v>
      </c>
      <c r="H34" s="337"/>
      <c r="I34" s="337"/>
      <c r="J34" s="337"/>
      <c r="K34" s="335"/>
    </row>
    <row r="35" spans="2:11" ht="30.75" customHeight="1" x14ac:dyDescent="0.3">
      <c r="B35" s="338"/>
      <c r="C35" s="340"/>
      <c r="D35" s="339"/>
      <c r="E35" s="342" t="s">
        <v>383</v>
      </c>
      <c r="F35" s="339"/>
      <c r="G35" s="337" t="s">
        <v>384</v>
      </c>
      <c r="H35" s="337"/>
      <c r="I35" s="337"/>
      <c r="J35" s="337"/>
      <c r="K35" s="335"/>
    </row>
    <row r="36" spans="2:11" ht="15" customHeight="1" x14ac:dyDescent="0.3">
      <c r="B36" s="338"/>
      <c r="C36" s="340"/>
      <c r="D36" s="339"/>
      <c r="E36" s="342" t="s">
        <v>62</v>
      </c>
      <c r="F36" s="339"/>
      <c r="G36" s="337" t="s">
        <v>385</v>
      </c>
      <c r="H36" s="337"/>
      <c r="I36" s="337"/>
      <c r="J36" s="337"/>
      <c r="K36" s="335"/>
    </row>
    <row r="37" spans="2:11" ht="15" customHeight="1" x14ac:dyDescent="0.3">
      <c r="B37" s="338"/>
      <c r="C37" s="340"/>
      <c r="D37" s="339"/>
      <c r="E37" s="342" t="s">
        <v>116</v>
      </c>
      <c r="F37" s="339"/>
      <c r="G37" s="337" t="s">
        <v>386</v>
      </c>
      <c r="H37" s="337"/>
      <c r="I37" s="337"/>
      <c r="J37" s="337"/>
      <c r="K37" s="335"/>
    </row>
    <row r="38" spans="2:11" ht="15" customHeight="1" x14ac:dyDescent="0.3">
      <c r="B38" s="338"/>
      <c r="C38" s="340"/>
      <c r="D38" s="339"/>
      <c r="E38" s="342" t="s">
        <v>117</v>
      </c>
      <c r="F38" s="339"/>
      <c r="G38" s="337" t="s">
        <v>387</v>
      </c>
      <c r="H38" s="337"/>
      <c r="I38" s="337"/>
      <c r="J38" s="337"/>
      <c r="K38" s="335"/>
    </row>
    <row r="39" spans="2:11" ht="15" customHeight="1" x14ac:dyDescent="0.3">
      <c r="B39" s="338"/>
      <c r="C39" s="340"/>
      <c r="D39" s="339"/>
      <c r="E39" s="342" t="s">
        <v>118</v>
      </c>
      <c r="F39" s="339"/>
      <c r="G39" s="337" t="s">
        <v>388</v>
      </c>
      <c r="H39" s="337"/>
      <c r="I39" s="337"/>
      <c r="J39" s="337"/>
      <c r="K39" s="335"/>
    </row>
    <row r="40" spans="2:11" ht="15" customHeight="1" x14ac:dyDescent="0.3">
      <c r="B40" s="338"/>
      <c r="C40" s="340"/>
      <c r="D40" s="339"/>
      <c r="E40" s="342" t="s">
        <v>389</v>
      </c>
      <c r="F40" s="339"/>
      <c r="G40" s="337" t="s">
        <v>390</v>
      </c>
      <c r="H40" s="337"/>
      <c r="I40" s="337"/>
      <c r="J40" s="337"/>
      <c r="K40" s="335"/>
    </row>
    <row r="41" spans="2:11" ht="15" customHeight="1" x14ac:dyDescent="0.3">
      <c r="B41" s="338"/>
      <c r="C41" s="340"/>
      <c r="D41" s="339"/>
      <c r="E41" s="342"/>
      <c r="F41" s="339"/>
      <c r="G41" s="337" t="s">
        <v>391</v>
      </c>
      <c r="H41" s="337"/>
      <c r="I41" s="337"/>
      <c r="J41" s="337"/>
      <c r="K41" s="335"/>
    </row>
    <row r="42" spans="2:11" ht="15" customHeight="1" x14ac:dyDescent="0.3">
      <c r="B42" s="338"/>
      <c r="C42" s="340"/>
      <c r="D42" s="339"/>
      <c r="E42" s="342" t="s">
        <v>392</v>
      </c>
      <c r="F42" s="339"/>
      <c r="G42" s="337" t="s">
        <v>393</v>
      </c>
      <c r="H42" s="337"/>
      <c r="I42" s="337"/>
      <c r="J42" s="337"/>
      <c r="K42" s="335"/>
    </row>
    <row r="43" spans="2:11" ht="15" customHeight="1" x14ac:dyDescent="0.3">
      <c r="B43" s="338"/>
      <c r="C43" s="340"/>
      <c r="D43" s="339"/>
      <c r="E43" s="342" t="s">
        <v>120</v>
      </c>
      <c r="F43" s="339"/>
      <c r="G43" s="337" t="s">
        <v>394</v>
      </c>
      <c r="H43" s="337"/>
      <c r="I43" s="337"/>
      <c r="J43" s="337"/>
      <c r="K43" s="335"/>
    </row>
    <row r="44" spans="2:11" ht="12.75" customHeight="1" x14ac:dyDescent="0.3">
      <c r="B44" s="338"/>
      <c r="C44" s="340"/>
      <c r="D44" s="339"/>
      <c r="E44" s="339"/>
      <c r="F44" s="339"/>
      <c r="G44" s="339"/>
      <c r="H44" s="339"/>
      <c r="I44" s="339"/>
      <c r="J44" s="339"/>
      <c r="K44" s="335"/>
    </row>
    <row r="45" spans="2:11" ht="15" customHeight="1" x14ac:dyDescent="0.3">
      <c r="B45" s="338"/>
      <c r="C45" s="340"/>
      <c r="D45" s="337" t="s">
        <v>395</v>
      </c>
      <c r="E45" s="337"/>
      <c r="F45" s="337"/>
      <c r="G45" s="337"/>
      <c r="H45" s="337"/>
      <c r="I45" s="337"/>
      <c r="J45" s="337"/>
      <c r="K45" s="335"/>
    </row>
    <row r="46" spans="2:11" ht="15" customHeight="1" x14ac:dyDescent="0.3">
      <c r="B46" s="338"/>
      <c r="C46" s="340"/>
      <c r="D46" s="340"/>
      <c r="E46" s="337" t="s">
        <v>396</v>
      </c>
      <c r="F46" s="337"/>
      <c r="G46" s="337"/>
      <c r="H46" s="337"/>
      <c r="I46" s="337"/>
      <c r="J46" s="337"/>
      <c r="K46" s="335"/>
    </row>
    <row r="47" spans="2:11" ht="15" customHeight="1" x14ac:dyDescent="0.3">
      <c r="B47" s="338"/>
      <c r="C47" s="340"/>
      <c r="D47" s="340"/>
      <c r="E47" s="337" t="s">
        <v>397</v>
      </c>
      <c r="F47" s="337"/>
      <c r="G47" s="337"/>
      <c r="H47" s="337"/>
      <c r="I47" s="337"/>
      <c r="J47" s="337"/>
      <c r="K47" s="335"/>
    </row>
    <row r="48" spans="2:11" ht="15" customHeight="1" x14ac:dyDescent="0.3">
      <c r="B48" s="338"/>
      <c r="C48" s="340"/>
      <c r="D48" s="340"/>
      <c r="E48" s="337" t="s">
        <v>398</v>
      </c>
      <c r="F48" s="337"/>
      <c r="G48" s="337"/>
      <c r="H48" s="337"/>
      <c r="I48" s="337"/>
      <c r="J48" s="337"/>
      <c r="K48" s="335"/>
    </row>
    <row r="49" spans="2:11" ht="15" customHeight="1" x14ac:dyDescent="0.3">
      <c r="B49" s="338"/>
      <c r="C49" s="340"/>
      <c r="D49" s="337" t="s">
        <v>399</v>
      </c>
      <c r="E49" s="337"/>
      <c r="F49" s="337"/>
      <c r="G49" s="337"/>
      <c r="H49" s="337"/>
      <c r="I49" s="337"/>
      <c r="J49" s="337"/>
      <c r="K49" s="335"/>
    </row>
    <row r="50" spans="2:11" ht="25.5" customHeight="1" x14ac:dyDescent="0.3">
      <c r="B50" s="333"/>
      <c r="C50" s="334" t="s">
        <v>400</v>
      </c>
      <c r="D50" s="334"/>
      <c r="E50" s="334"/>
      <c r="F50" s="334"/>
      <c r="G50" s="334"/>
      <c r="H50" s="334"/>
      <c r="I50" s="334"/>
      <c r="J50" s="334"/>
      <c r="K50" s="335"/>
    </row>
    <row r="51" spans="2:11" ht="5.25" customHeight="1" x14ac:dyDescent="0.3">
      <c r="B51" s="333"/>
      <c r="C51" s="336"/>
      <c r="D51" s="336"/>
      <c r="E51" s="336"/>
      <c r="F51" s="336"/>
      <c r="G51" s="336"/>
      <c r="H51" s="336"/>
      <c r="I51" s="336"/>
      <c r="J51" s="336"/>
      <c r="K51" s="335"/>
    </row>
    <row r="52" spans="2:11" ht="15" customHeight="1" x14ac:dyDescent="0.3">
      <c r="B52" s="333"/>
      <c r="C52" s="337" t="s">
        <v>401</v>
      </c>
      <c r="D52" s="337"/>
      <c r="E52" s="337"/>
      <c r="F52" s="337"/>
      <c r="G52" s="337"/>
      <c r="H52" s="337"/>
      <c r="I52" s="337"/>
      <c r="J52" s="337"/>
      <c r="K52" s="335"/>
    </row>
    <row r="53" spans="2:11" ht="15" customHeight="1" x14ac:dyDescent="0.3">
      <c r="B53" s="333"/>
      <c r="C53" s="337" t="s">
        <v>402</v>
      </c>
      <c r="D53" s="337"/>
      <c r="E53" s="337"/>
      <c r="F53" s="337"/>
      <c r="G53" s="337"/>
      <c r="H53" s="337"/>
      <c r="I53" s="337"/>
      <c r="J53" s="337"/>
      <c r="K53" s="335"/>
    </row>
    <row r="54" spans="2:11" ht="12.75" customHeight="1" x14ac:dyDescent="0.3">
      <c r="B54" s="333"/>
      <c r="C54" s="339"/>
      <c r="D54" s="339"/>
      <c r="E54" s="339"/>
      <c r="F54" s="339"/>
      <c r="G54" s="339"/>
      <c r="H54" s="339"/>
      <c r="I54" s="339"/>
      <c r="J54" s="339"/>
      <c r="K54" s="335"/>
    </row>
    <row r="55" spans="2:11" ht="15" customHeight="1" x14ac:dyDescent="0.3">
      <c r="B55" s="333"/>
      <c r="C55" s="337" t="s">
        <v>403</v>
      </c>
      <c r="D55" s="337"/>
      <c r="E55" s="337"/>
      <c r="F55" s="337"/>
      <c r="G55" s="337"/>
      <c r="H55" s="337"/>
      <c r="I55" s="337"/>
      <c r="J55" s="337"/>
      <c r="K55" s="335"/>
    </row>
    <row r="56" spans="2:11" ht="15" customHeight="1" x14ac:dyDescent="0.3">
      <c r="B56" s="333"/>
      <c r="C56" s="340"/>
      <c r="D56" s="337" t="s">
        <v>404</v>
      </c>
      <c r="E56" s="337"/>
      <c r="F56" s="337"/>
      <c r="G56" s="337"/>
      <c r="H56" s="337"/>
      <c r="I56" s="337"/>
      <c r="J56" s="337"/>
      <c r="K56" s="335"/>
    </row>
    <row r="57" spans="2:11" ht="15" customHeight="1" x14ac:dyDescent="0.3">
      <c r="B57" s="333"/>
      <c r="C57" s="340"/>
      <c r="D57" s="337" t="s">
        <v>405</v>
      </c>
      <c r="E57" s="337"/>
      <c r="F57" s="337"/>
      <c r="G57" s="337"/>
      <c r="H57" s="337"/>
      <c r="I57" s="337"/>
      <c r="J57" s="337"/>
      <c r="K57" s="335"/>
    </row>
    <row r="58" spans="2:11" ht="15" customHeight="1" x14ac:dyDescent="0.3">
      <c r="B58" s="333"/>
      <c r="C58" s="340"/>
      <c r="D58" s="337" t="s">
        <v>406</v>
      </c>
      <c r="E58" s="337"/>
      <c r="F58" s="337"/>
      <c r="G58" s="337"/>
      <c r="H58" s="337"/>
      <c r="I58" s="337"/>
      <c r="J58" s="337"/>
      <c r="K58" s="335"/>
    </row>
    <row r="59" spans="2:11" ht="15" customHeight="1" x14ac:dyDescent="0.3">
      <c r="B59" s="333"/>
      <c r="C59" s="340"/>
      <c r="D59" s="337" t="s">
        <v>407</v>
      </c>
      <c r="E59" s="337"/>
      <c r="F59" s="337"/>
      <c r="G59" s="337"/>
      <c r="H59" s="337"/>
      <c r="I59" s="337"/>
      <c r="J59" s="337"/>
      <c r="K59" s="335"/>
    </row>
    <row r="60" spans="2:11" ht="15" customHeight="1" x14ac:dyDescent="0.3">
      <c r="B60" s="333"/>
      <c r="C60" s="340"/>
      <c r="D60" s="343" t="s">
        <v>408</v>
      </c>
      <c r="E60" s="343"/>
      <c r="F60" s="343"/>
      <c r="G60" s="343"/>
      <c r="H60" s="343"/>
      <c r="I60" s="343"/>
      <c r="J60" s="343"/>
      <c r="K60" s="335"/>
    </row>
    <row r="61" spans="2:11" ht="15" customHeight="1" x14ac:dyDescent="0.3">
      <c r="B61" s="333"/>
      <c r="C61" s="340"/>
      <c r="D61" s="337" t="s">
        <v>409</v>
      </c>
      <c r="E61" s="337"/>
      <c r="F61" s="337"/>
      <c r="G61" s="337"/>
      <c r="H61" s="337"/>
      <c r="I61" s="337"/>
      <c r="J61" s="337"/>
      <c r="K61" s="335"/>
    </row>
    <row r="62" spans="2:11" ht="12.75" customHeight="1" x14ac:dyDescent="0.3">
      <c r="B62" s="333"/>
      <c r="C62" s="340"/>
      <c r="D62" s="340"/>
      <c r="E62" s="344"/>
      <c r="F62" s="340"/>
      <c r="G62" s="340"/>
      <c r="H62" s="340"/>
      <c r="I62" s="340"/>
      <c r="J62" s="340"/>
      <c r="K62" s="335"/>
    </row>
    <row r="63" spans="2:11" ht="15" customHeight="1" x14ac:dyDescent="0.3">
      <c r="B63" s="333"/>
      <c r="C63" s="340"/>
      <c r="D63" s="337" t="s">
        <v>410</v>
      </c>
      <c r="E63" s="337"/>
      <c r="F63" s="337"/>
      <c r="G63" s="337"/>
      <c r="H63" s="337"/>
      <c r="I63" s="337"/>
      <c r="J63" s="337"/>
      <c r="K63" s="335"/>
    </row>
    <row r="64" spans="2:11" ht="15" customHeight="1" x14ac:dyDescent="0.3">
      <c r="B64" s="333"/>
      <c r="C64" s="340"/>
      <c r="D64" s="343" t="s">
        <v>411</v>
      </c>
      <c r="E64" s="343"/>
      <c r="F64" s="343"/>
      <c r="G64" s="343"/>
      <c r="H64" s="343"/>
      <c r="I64" s="343"/>
      <c r="J64" s="343"/>
      <c r="K64" s="335"/>
    </row>
    <row r="65" spans="2:11" ht="15" customHeight="1" x14ac:dyDescent="0.3">
      <c r="B65" s="333"/>
      <c r="C65" s="340"/>
      <c r="D65" s="337" t="s">
        <v>412</v>
      </c>
      <c r="E65" s="337"/>
      <c r="F65" s="337"/>
      <c r="G65" s="337"/>
      <c r="H65" s="337"/>
      <c r="I65" s="337"/>
      <c r="J65" s="337"/>
      <c r="K65" s="335"/>
    </row>
    <row r="66" spans="2:11" ht="15" customHeight="1" x14ac:dyDescent="0.3">
      <c r="B66" s="333"/>
      <c r="C66" s="340"/>
      <c r="D66" s="337" t="s">
        <v>413</v>
      </c>
      <c r="E66" s="337"/>
      <c r="F66" s="337"/>
      <c r="G66" s="337"/>
      <c r="H66" s="337"/>
      <c r="I66" s="337"/>
      <c r="J66" s="337"/>
      <c r="K66" s="335"/>
    </row>
    <row r="67" spans="2:11" ht="15" customHeight="1" x14ac:dyDescent="0.3">
      <c r="B67" s="333"/>
      <c r="C67" s="340"/>
      <c r="D67" s="337" t="s">
        <v>414</v>
      </c>
      <c r="E67" s="337"/>
      <c r="F67" s="337"/>
      <c r="G67" s="337"/>
      <c r="H67" s="337"/>
      <c r="I67" s="337"/>
      <c r="J67" s="337"/>
      <c r="K67" s="335"/>
    </row>
    <row r="68" spans="2:11" ht="15" customHeight="1" x14ac:dyDescent="0.3">
      <c r="B68" s="333"/>
      <c r="C68" s="340"/>
      <c r="D68" s="337" t="s">
        <v>415</v>
      </c>
      <c r="E68" s="337"/>
      <c r="F68" s="337"/>
      <c r="G68" s="337"/>
      <c r="H68" s="337"/>
      <c r="I68" s="337"/>
      <c r="J68" s="337"/>
      <c r="K68" s="335"/>
    </row>
    <row r="69" spans="2:11" ht="12.75" customHeight="1" x14ac:dyDescent="0.3">
      <c r="B69" s="345"/>
      <c r="C69" s="346"/>
      <c r="D69" s="346"/>
      <c r="E69" s="346"/>
      <c r="F69" s="346"/>
      <c r="G69" s="346"/>
      <c r="H69" s="346"/>
      <c r="I69" s="346"/>
      <c r="J69" s="346"/>
      <c r="K69" s="347"/>
    </row>
    <row r="70" spans="2:11" ht="18.75" customHeight="1" x14ac:dyDescent="0.3">
      <c r="B70" s="348"/>
      <c r="C70" s="348"/>
      <c r="D70" s="348"/>
      <c r="E70" s="348"/>
      <c r="F70" s="348"/>
      <c r="G70" s="348"/>
      <c r="H70" s="348"/>
      <c r="I70" s="348"/>
      <c r="J70" s="348"/>
      <c r="K70" s="349"/>
    </row>
    <row r="71" spans="2:11" ht="18.75" customHeight="1" x14ac:dyDescent="0.3">
      <c r="B71" s="349"/>
      <c r="C71" s="349"/>
      <c r="D71" s="349"/>
      <c r="E71" s="349"/>
      <c r="F71" s="349"/>
      <c r="G71" s="349"/>
      <c r="H71" s="349"/>
      <c r="I71" s="349"/>
      <c r="J71" s="349"/>
      <c r="K71" s="349"/>
    </row>
    <row r="72" spans="2:11" ht="7.5" customHeight="1" x14ac:dyDescent="0.3">
      <c r="B72" s="350"/>
      <c r="C72" s="351"/>
      <c r="D72" s="351"/>
      <c r="E72" s="351"/>
      <c r="F72" s="351"/>
      <c r="G72" s="351"/>
      <c r="H72" s="351"/>
      <c r="I72" s="351"/>
      <c r="J72" s="351"/>
      <c r="K72" s="352"/>
    </row>
    <row r="73" spans="2:11" ht="45" customHeight="1" x14ac:dyDescent="0.3">
      <c r="B73" s="353"/>
      <c r="C73" s="354" t="s">
        <v>352</v>
      </c>
      <c r="D73" s="354"/>
      <c r="E73" s="354"/>
      <c r="F73" s="354"/>
      <c r="G73" s="354"/>
      <c r="H73" s="354"/>
      <c r="I73" s="354"/>
      <c r="J73" s="354"/>
      <c r="K73" s="355"/>
    </row>
    <row r="74" spans="2:11" ht="17.25" customHeight="1" x14ac:dyDescent="0.3">
      <c r="B74" s="353"/>
      <c r="C74" s="356" t="s">
        <v>416</v>
      </c>
      <c r="D74" s="356"/>
      <c r="E74" s="356"/>
      <c r="F74" s="356" t="s">
        <v>417</v>
      </c>
      <c r="G74" s="357"/>
      <c r="H74" s="356" t="s">
        <v>116</v>
      </c>
      <c r="I74" s="356" t="s">
        <v>66</v>
      </c>
      <c r="J74" s="356" t="s">
        <v>418</v>
      </c>
      <c r="K74" s="355"/>
    </row>
    <row r="75" spans="2:11" ht="17.25" customHeight="1" x14ac:dyDescent="0.3">
      <c r="B75" s="353"/>
      <c r="C75" s="358" t="s">
        <v>419</v>
      </c>
      <c r="D75" s="358"/>
      <c r="E75" s="358"/>
      <c r="F75" s="359" t="s">
        <v>420</v>
      </c>
      <c r="G75" s="360"/>
      <c r="H75" s="358"/>
      <c r="I75" s="358"/>
      <c r="J75" s="358" t="s">
        <v>421</v>
      </c>
      <c r="K75" s="355"/>
    </row>
    <row r="76" spans="2:11" ht="5.25" customHeight="1" x14ac:dyDescent="0.3">
      <c r="B76" s="353"/>
      <c r="C76" s="361"/>
      <c r="D76" s="361"/>
      <c r="E76" s="361"/>
      <c r="F76" s="361"/>
      <c r="G76" s="362"/>
      <c r="H76" s="361"/>
      <c r="I76" s="361"/>
      <c r="J76" s="361"/>
      <c r="K76" s="355"/>
    </row>
    <row r="77" spans="2:11" ht="15" customHeight="1" x14ac:dyDescent="0.3">
      <c r="B77" s="353"/>
      <c r="C77" s="342" t="s">
        <v>62</v>
      </c>
      <c r="D77" s="361"/>
      <c r="E77" s="361"/>
      <c r="F77" s="363" t="s">
        <v>422</v>
      </c>
      <c r="G77" s="362"/>
      <c r="H77" s="342" t="s">
        <v>423</v>
      </c>
      <c r="I77" s="342" t="s">
        <v>424</v>
      </c>
      <c r="J77" s="342">
        <v>20</v>
      </c>
      <c r="K77" s="355"/>
    </row>
    <row r="78" spans="2:11" ht="15" customHeight="1" x14ac:dyDescent="0.3">
      <c r="B78" s="353"/>
      <c r="C78" s="342" t="s">
        <v>425</v>
      </c>
      <c r="D78" s="342"/>
      <c r="E78" s="342"/>
      <c r="F78" s="363" t="s">
        <v>422</v>
      </c>
      <c r="G78" s="362"/>
      <c r="H78" s="342" t="s">
        <v>426</v>
      </c>
      <c r="I78" s="342" t="s">
        <v>424</v>
      </c>
      <c r="J78" s="342">
        <v>120</v>
      </c>
      <c r="K78" s="355"/>
    </row>
    <row r="79" spans="2:11" ht="15" customHeight="1" x14ac:dyDescent="0.3">
      <c r="B79" s="364"/>
      <c r="C79" s="342" t="s">
        <v>427</v>
      </c>
      <c r="D79" s="342"/>
      <c r="E79" s="342"/>
      <c r="F79" s="363" t="s">
        <v>428</v>
      </c>
      <c r="G79" s="362"/>
      <c r="H79" s="342" t="s">
        <v>429</v>
      </c>
      <c r="I79" s="342" t="s">
        <v>424</v>
      </c>
      <c r="J79" s="342">
        <v>50</v>
      </c>
      <c r="K79" s="355"/>
    </row>
    <row r="80" spans="2:11" ht="15" customHeight="1" x14ac:dyDescent="0.3">
      <c r="B80" s="364"/>
      <c r="C80" s="342" t="s">
        <v>430</v>
      </c>
      <c r="D80" s="342"/>
      <c r="E80" s="342"/>
      <c r="F80" s="363" t="s">
        <v>422</v>
      </c>
      <c r="G80" s="362"/>
      <c r="H80" s="342" t="s">
        <v>431</v>
      </c>
      <c r="I80" s="342" t="s">
        <v>432</v>
      </c>
      <c r="J80" s="342"/>
      <c r="K80" s="355"/>
    </row>
    <row r="81" spans="2:11" ht="15" customHeight="1" x14ac:dyDescent="0.3">
      <c r="B81" s="364"/>
      <c r="C81" s="365" t="s">
        <v>433</v>
      </c>
      <c r="D81" s="365"/>
      <c r="E81" s="365"/>
      <c r="F81" s="366" t="s">
        <v>428</v>
      </c>
      <c r="G81" s="365"/>
      <c r="H81" s="365" t="s">
        <v>434</v>
      </c>
      <c r="I81" s="365" t="s">
        <v>424</v>
      </c>
      <c r="J81" s="365">
        <v>15</v>
      </c>
      <c r="K81" s="355"/>
    </row>
    <row r="82" spans="2:11" ht="15" customHeight="1" x14ac:dyDescent="0.3">
      <c r="B82" s="364"/>
      <c r="C82" s="365" t="s">
        <v>435</v>
      </c>
      <c r="D82" s="365"/>
      <c r="E82" s="365"/>
      <c r="F82" s="366" t="s">
        <v>428</v>
      </c>
      <c r="G82" s="365"/>
      <c r="H82" s="365" t="s">
        <v>436</v>
      </c>
      <c r="I82" s="365" t="s">
        <v>424</v>
      </c>
      <c r="J82" s="365">
        <v>15</v>
      </c>
      <c r="K82" s="355"/>
    </row>
    <row r="83" spans="2:11" ht="15" customHeight="1" x14ac:dyDescent="0.3">
      <c r="B83" s="364"/>
      <c r="C83" s="365" t="s">
        <v>437</v>
      </c>
      <c r="D83" s="365"/>
      <c r="E83" s="365"/>
      <c r="F83" s="366" t="s">
        <v>428</v>
      </c>
      <c r="G83" s="365"/>
      <c r="H83" s="365" t="s">
        <v>438</v>
      </c>
      <c r="I83" s="365" t="s">
        <v>424</v>
      </c>
      <c r="J83" s="365">
        <v>20</v>
      </c>
      <c r="K83" s="355"/>
    </row>
    <row r="84" spans="2:11" ht="15" customHeight="1" x14ac:dyDescent="0.3">
      <c r="B84" s="364"/>
      <c r="C84" s="365" t="s">
        <v>439</v>
      </c>
      <c r="D84" s="365"/>
      <c r="E84" s="365"/>
      <c r="F84" s="366" t="s">
        <v>428</v>
      </c>
      <c r="G84" s="365"/>
      <c r="H84" s="365" t="s">
        <v>440</v>
      </c>
      <c r="I84" s="365" t="s">
        <v>424</v>
      </c>
      <c r="J84" s="365">
        <v>20</v>
      </c>
      <c r="K84" s="355"/>
    </row>
    <row r="85" spans="2:11" ht="15" customHeight="1" x14ac:dyDescent="0.3">
      <c r="B85" s="364"/>
      <c r="C85" s="342" t="s">
        <v>441</v>
      </c>
      <c r="D85" s="342"/>
      <c r="E85" s="342"/>
      <c r="F85" s="363" t="s">
        <v>428</v>
      </c>
      <c r="G85" s="362"/>
      <c r="H85" s="342" t="s">
        <v>442</v>
      </c>
      <c r="I85" s="342" t="s">
        <v>424</v>
      </c>
      <c r="J85" s="342">
        <v>50</v>
      </c>
      <c r="K85" s="355"/>
    </row>
    <row r="86" spans="2:11" ht="15" customHeight="1" x14ac:dyDescent="0.3">
      <c r="B86" s="364"/>
      <c r="C86" s="342" t="s">
        <v>443</v>
      </c>
      <c r="D86" s="342"/>
      <c r="E86" s="342"/>
      <c r="F86" s="363" t="s">
        <v>428</v>
      </c>
      <c r="G86" s="362"/>
      <c r="H86" s="342" t="s">
        <v>444</v>
      </c>
      <c r="I86" s="342" t="s">
        <v>424</v>
      </c>
      <c r="J86" s="342">
        <v>20</v>
      </c>
      <c r="K86" s="355"/>
    </row>
    <row r="87" spans="2:11" ht="15" customHeight="1" x14ac:dyDescent="0.3">
      <c r="B87" s="364"/>
      <c r="C87" s="342" t="s">
        <v>445</v>
      </c>
      <c r="D87" s="342"/>
      <c r="E87" s="342"/>
      <c r="F87" s="363" t="s">
        <v>428</v>
      </c>
      <c r="G87" s="362"/>
      <c r="H87" s="342" t="s">
        <v>446</v>
      </c>
      <c r="I87" s="342" t="s">
        <v>424</v>
      </c>
      <c r="J87" s="342">
        <v>20</v>
      </c>
      <c r="K87" s="355"/>
    </row>
    <row r="88" spans="2:11" ht="15" customHeight="1" x14ac:dyDescent="0.3">
      <c r="B88" s="364"/>
      <c r="C88" s="342" t="s">
        <v>447</v>
      </c>
      <c r="D88" s="342"/>
      <c r="E88" s="342"/>
      <c r="F88" s="363" t="s">
        <v>428</v>
      </c>
      <c r="G88" s="362"/>
      <c r="H88" s="342" t="s">
        <v>448</v>
      </c>
      <c r="I88" s="342" t="s">
        <v>424</v>
      </c>
      <c r="J88" s="342">
        <v>50</v>
      </c>
      <c r="K88" s="355"/>
    </row>
    <row r="89" spans="2:11" ht="15" customHeight="1" x14ac:dyDescent="0.3">
      <c r="B89" s="364"/>
      <c r="C89" s="342" t="s">
        <v>449</v>
      </c>
      <c r="D89" s="342"/>
      <c r="E89" s="342"/>
      <c r="F89" s="363" t="s">
        <v>428</v>
      </c>
      <c r="G89" s="362"/>
      <c r="H89" s="342" t="s">
        <v>449</v>
      </c>
      <c r="I89" s="342" t="s">
        <v>424</v>
      </c>
      <c r="J89" s="342">
        <v>50</v>
      </c>
      <c r="K89" s="355"/>
    </row>
    <row r="90" spans="2:11" ht="15" customHeight="1" x14ac:dyDescent="0.3">
      <c r="B90" s="364"/>
      <c r="C90" s="342" t="s">
        <v>121</v>
      </c>
      <c r="D90" s="342"/>
      <c r="E90" s="342"/>
      <c r="F90" s="363" t="s">
        <v>428</v>
      </c>
      <c r="G90" s="362"/>
      <c r="H90" s="342" t="s">
        <v>450</v>
      </c>
      <c r="I90" s="342" t="s">
        <v>424</v>
      </c>
      <c r="J90" s="342">
        <v>255</v>
      </c>
      <c r="K90" s="355"/>
    </row>
    <row r="91" spans="2:11" ht="15" customHeight="1" x14ac:dyDescent="0.3">
      <c r="B91" s="364"/>
      <c r="C91" s="342" t="s">
        <v>451</v>
      </c>
      <c r="D91" s="342"/>
      <c r="E91" s="342"/>
      <c r="F91" s="363" t="s">
        <v>422</v>
      </c>
      <c r="G91" s="362"/>
      <c r="H91" s="342" t="s">
        <v>452</v>
      </c>
      <c r="I91" s="342" t="s">
        <v>453</v>
      </c>
      <c r="J91" s="342"/>
      <c r="K91" s="355"/>
    </row>
    <row r="92" spans="2:11" ht="15" customHeight="1" x14ac:dyDescent="0.3">
      <c r="B92" s="364"/>
      <c r="C92" s="342" t="s">
        <v>454</v>
      </c>
      <c r="D92" s="342"/>
      <c r="E92" s="342"/>
      <c r="F92" s="363" t="s">
        <v>422</v>
      </c>
      <c r="G92" s="362"/>
      <c r="H92" s="342" t="s">
        <v>455</v>
      </c>
      <c r="I92" s="342" t="s">
        <v>456</v>
      </c>
      <c r="J92" s="342"/>
      <c r="K92" s="355"/>
    </row>
    <row r="93" spans="2:11" ht="15" customHeight="1" x14ac:dyDescent="0.3">
      <c r="B93" s="364"/>
      <c r="C93" s="342" t="s">
        <v>457</v>
      </c>
      <c r="D93" s="342"/>
      <c r="E93" s="342"/>
      <c r="F93" s="363" t="s">
        <v>422</v>
      </c>
      <c r="G93" s="362"/>
      <c r="H93" s="342" t="s">
        <v>457</v>
      </c>
      <c r="I93" s="342" t="s">
        <v>456</v>
      </c>
      <c r="J93" s="342"/>
      <c r="K93" s="355"/>
    </row>
    <row r="94" spans="2:11" ht="15" customHeight="1" x14ac:dyDescent="0.3">
      <c r="B94" s="364"/>
      <c r="C94" s="342" t="s">
        <v>47</v>
      </c>
      <c r="D94" s="342"/>
      <c r="E94" s="342"/>
      <c r="F94" s="363" t="s">
        <v>422</v>
      </c>
      <c r="G94" s="362"/>
      <c r="H94" s="342" t="s">
        <v>458</v>
      </c>
      <c r="I94" s="342" t="s">
        <v>456</v>
      </c>
      <c r="J94" s="342"/>
      <c r="K94" s="355"/>
    </row>
    <row r="95" spans="2:11" ht="15" customHeight="1" x14ac:dyDescent="0.3">
      <c r="B95" s="364"/>
      <c r="C95" s="342" t="s">
        <v>57</v>
      </c>
      <c r="D95" s="342"/>
      <c r="E95" s="342"/>
      <c r="F95" s="363" t="s">
        <v>422</v>
      </c>
      <c r="G95" s="362"/>
      <c r="H95" s="342" t="s">
        <v>459</v>
      </c>
      <c r="I95" s="342" t="s">
        <v>456</v>
      </c>
      <c r="J95" s="342"/>
      <c r="K95" s="355"/>
    </row>
    <row r="96" spans="2:11" ht="15" customHeight="1" x14ac:dyDescent="0.3">
      <c r="B96" s="367"/>
      <c r="C96" s="368"/>
      <c r="D96" s="368"/>
      <c r="E96" s="368"/>
      <c r="F96" s="368"/>
      <c r="G96" s="368"/>
      <c r="H96" s="368"/>
      <c r="I96" s="368"/>
      <c r="J96" s="368"/>
      <c r="K96" s="369"/>
    </row>
    <row r="97" spans="2:11" ht="18.75" customHeight="1" x14ac:dyDescent="0.3">
      <c r="B97" s="370"/>
      <c r="C97" s="371"/>
      <c r="D97" s="371"/>
      <c r="E97" s="371"/>
      <c r="F97" s="371"/>
      <c r="G97" s="371"/>
      <c r="H97" s="371"/>
      <c r="I97" s="371"/>
      <c r="J97" s="371"/>
      <c r="K97" s="370"/>
    </row>
    <row r="98" spans="2:11" ht="18.75" customHeight="1" x14ac:dyDescent="0.3">
      <c r="B98" s="349"/>
      <c r="C98" s="349"/>
      <c r="D98" s="349"/>
      <c r="E98" s="349"/>
      <c r="F98" s="349"/>
      <c r="G98" s="349"/>
      <c r="H98" s="349"/>
      <c r="I98" s="349"/>
      <c r="J98" s="349"/>
      <c r="K98" s="349"/>
    </row>
    <row r="99" spans="2:11" ht="7.5" customHeight="1" x14ac:dyDescent="0.3">
      <c r="B99" s="350"/>
      <c r="C99" s="351"/>
      <c r="D99" s="351"/>
      <c r="E99" s="351"/>
      <c r="F99" s="351"/>
      <c r="G99" s="351"/>
      <c r="H99" s="351"/>
      <c r="I99" s="351"/>
      <c r="J99" s="351"/>
      <c r="K99" s="352"/>
    </row>
    <row r="100" spans="2:11" ht="45" customHeight="1" x14ac:dyDescent="0.3">
      <c r="B100" s="353"/>
      <c r="C100" s="354" t="s">
        <v>460</v>
      </c>
      <c r="D100" s="354"/>
      <c r="E100" s="354"/>
      <c r="F100" s="354"/>
      <c r="G100" s="354"/>
      <c r="H100" s="354"/>
      <c r="I100" s="354"/>
      <c r="J100" s="354"/>
      <c r="K100" s="355"/>
    </row>
    <row r="101" spans="2:11" ht="17.25" customHeight="1" x14ac:dyDescent="0.3">
      <c r="B101" s="353"/>
      <c r="C101" s="356" t="s">
        <v>416</v>
      </c>
      <c r="D101" s="356"/>
      <c r="E101" s="356"/>
      <c r="F101" s="356" t="s">
        <v>417</v>
      </c>
      <c r="G101" s="357"/>
      <c r="H101" s="356" t="s">
        <v>116</v>
      </c>
      <c r="I101" s="356" t="s">
        <v>66</v>
      </c>
      <c r="J101" s="356" t="s">
        <v>418</v>
      </c>
      <c r="K101" s="355"/>
    </row>
    <row r="102" spans="2:11" ht="17.25" customHeight="1" x14ac:dyDescent="0.3">
      <c r="B102" s="353"/>
      <c r="C102" s="358" t="s">
        <v>419</v>
      </c>
      <c r="D102" s="358"/>
      <c r="E102" s="358"/>
      <c r="F102" s="359" t="s">
        <v>420</v>
      </c>
      <c r="G102" s="360"/>
      <c r="H102" s="358"/>
      <c r="I102" s="358"/>
      <c r="J102" s="358" t="s">
        <v>421</v>
      </c>
      <c r="K102" s="355"/>
    </row>
    <row r="103" spans="2:11" ht="5.25" customHeight="1" x14ac:dyDescent="0.3">
      <c r="B103" s="353"/>
      <c r="C103" s="356"/>
      <c r="D103" s="356"/>
      <c r="E103" s="356"/>
      <c r="F103" s="356"/>
      <c r="G103" s="372"/>
      <c r="H103" s="356"/>
      <c r="I103" s="356"/>
      <c r="J103" s="356"/>
      <c r="K103" s="355"/>
    </row>
    <row r="104" spans="2:11" ht="15" customHeight="1" x14ac:dyDescent="0.3">
      <c r="B104" s="353"/>
      <c r="C104" s="342" t="s">
        <v>62</v>
      </c>
      <c r="D104" s="361"/>
      <c r="E104" s="361"/>
      <c r="F104" s="363" t="s">
        <v>422</v>
      </c>
      <c r="G104" s="372"/>
      <c r="H104" s="342" t="s">
        <v>461</v>
      </c>
      <c r="I104" s="342" t="s">
        <v>424</v>
      </c>
      <c r="J104" s="342">
        <v>20</v>
      </c>
      <c r="K104" s="355"/>
    </row>
    <row r="105" spans="2:11" ht="15" customHeight="1" x14ac:dyDescent="0.3">
      <c r="B105" s="353"/>
      <c r="C105" s="342" t="s">
        <v>425</v>
      </c>
      <c r="D105" s="342"/>
      <c r="E105" s="342"/>
      <c r="F105" s="363" t="s">
        <v>422</v>
      </c>
      <c r="G105" s="342"/>
      <c r="H105" s="342" t="s">
        <v>461</v>
      </c>
      <c r="I105" s="342" t="s">
        <v>424</v>
      </c>
      <c r="J105" s="342">
        <v>120</v>
      </c>
      <c r="K105" s="355"/>
    </row>
    <row r="106" spans="2:11" ht="15" customHeight="1" x14ac:dyDescent="0.3">
      <c r="B106" s="364"/>
      <c r="C106" s="342" t="s">
        <v>427</v>
      </c>
      <c r="D106" s="342"/>
      <c r="E106" s="342"/>
      <c r="F106" s="363" t="s">
        <v>428</v>
      </c>
      <c r="G106" s="342"/>
      <c r="H106" s="342" t="s">
        <v>461</v>
      </c>
      <c r="I106" s="342" t="s">
        <v>424</v>
      </c>
      <c r="J106" s="342">
        <v>50</v>
      </c>
      <c r="K106" s="355"/>
    </row>
    <row r="107" spans="2:11" ht="15" customHeight="1" x14ac:dyDescent="0.3">
      <c r="B107" s="364"/>
      <c r="C107" s="342" t="s">
        <v>430</v>
      </c>
      <c r="D107" s="342"/>
      <c r="E107" s="342"/>
      <c r="F107" s="363" t="s">
        <v>422</v>
      </c>
      <c r="G107" s="342"/>
      <c r="H107" s="342" t="s">
        <v>461</v>
      </c>
      <c r="I107" s="342" t="s">
        <v>432</v>
      </c>
      <c r="J107" s="342"/>
      <c r="K107" s="355"/>
    </row>
    <row r="108" spans="2:11" ht="15" customHeight="1" x14ac:dyDescent="0.3">
      <c r="B108" s="364"/>
      <c r="C108" s="342" t="s">
        <v>441</v>
      </c>
      <c r="D108" s="342"/>
      <c r="E108" s="342"/>
      <c r="F108" s="363" t="s">
        <v>428</v>
      </c>
      <c r="G108" s="342"/>
      <c r="H108" s="342" t="s">
        <v>461</v>
      </c>
      <c r="I108" s="342" t="s">
        <v>424</v>
      </c>
      <c r="J108" s="342">
        <v>50</v>
      </c>
      <c r="K108" s="355"/>
    </row>
    <row r="109" spans="2:11" ht="15" customHeight="1" x14ac:dyDescent="0.3">
      <c r="B109" s="364"/>
      <c r="C109" s="342" t="s">
        <v>449</v>
      </c>
      <c r="D109" s="342"/>
      <c r="E109" s="342"/>
      <c r="F109" s="363" t="s">
        <v>428</v>
      </c>
      <c r="G109" s="342"/>
      <c r="H109" s="342" t="s">
        <v>461</v>
      </c>
      <c r="I109" s="342" t="s">
        <v>424</v>
      </c>
      <c r="J109" s="342">
        <v>50</v>
      </c>
      <c r="K109" s="355"/>
    </row>
    <row r="110" spans="2:11" ht="15" customHeight="1" x14ac:dyDescent="0.3">
      <c r="B110" s="364"/>
      <c r="C110" s="342" t="s">
        <v>447</v>
      </c>
      <c r="D110" s="342"/>
      <c r="E110" s="342"/>
      <c r="F110" s="363" t="s">
        <v>428</v>
      </c>
      <c r="G110" s="342"/>
      <c r="H110" s="342" t="s">
        <v>461</v>
      </c>
      <c r="I110" s="342" t="s">
        <v>424</v>
      </c>
      <c r="J110" s="342">
        <v>50</v>
      </c>
      <c r="K110" s="355"/>
    </row>
    <row r="111" spans="2:11" ht="15" customHeight="1" x14ac:dyDescent="0.3">
      <c r="B111" s="364"/>
      <c r="C111" s="342" t="s">
        <v>62</v>
      </c>
      <c r="D111" s="342"/>
      <c r="E111" s="342"/>
      <c r="F111" s="363" t="s">
        <v>422</v>
      </c>
      <c r="G111" s="342"/>
      <c r="H111" s="342" t="s">
        <v>462</v>
      </c>
      <c r="I111" s="342" t="s">
        <v>424</v>
      </c>
      <c r="J111" s="342">
        <v>20</v>
      </c>
      <c r="K111" s="355"/>
    </row>
    <row r="112" spans="2:11" ht="15" customHeight="1" x14ac:dyDescent="0.3">
      <c r="B112" s="364"/>
      <c r="C112" s="342" t="s">
        <v>463</v>
      </c>
      <c r="D112" s="342"/>
      <c r="E112" s="342"/>
      <c r="F112" s="363" t="s">
        <v>422</v>
      </c>
      <c r="G112" s="342"/>
      <c r="H112" s="342" t="s">
        <v>464</v>
      </c>
      <c r="I112" s="342" t="s">
        <v>424</v>
      </c>
      <c r="J112" s="342">
        <v>120</v>
      </c>
      <c r="K112" s="355"/>
    </row>
    <row r="113" spans="2:11" ht="15" customHeight="1" x14ac:dyDescent="0.3">
      <c r="B113" s="364"/>
      <c r="C113" s="342" t="s">
        <v>47</v>
      </c>
      <c r="D113" s="342"/>
      <c r="E113" s="342"/>
      <c r="F113" s="363" t="s">
        <v>422</v>
      </c>
      <c r="G113" s="342"/>
      <c r="H113" s="342" t="s">
        <v>465</v>
      </c>
      <c r="I113" s="342" t="s">
        <v>456</v>
      </c>
      <c r="J113" s="342"/>
      <c r="K113" s="355"/>
    </row>
    <row r="114" spans="2:11" ht="15" customHeight="1" x14ac:dyDescent="0.3">
      <c r="B114" s="364"/>
      <c r="C114" s="342" t="s">
        <v>57</v>
      </c>
      <c r="D114" s="342"/>
      <c r="E114" s="342"/>
      <c r="F114" s="363" t="s">
        <v>422</v>
      </c>
      <c r="G114" s="342"/>
      <c r="H114" s="342" t="s">
        <v>466</v>
      </c>
      <c r="I114" s="342" t="s">
        <v>456</v>
      </c>
      <c r="J114" s="342"/>
      <c r="K114" s="355"/>
    </row>
    <row r="115" spans="2:11" ht="15" customHeight="1" x14ac:dyDescent="0.3">
      <c r="B115" s="364"/>
      <c r="C115" s="342" t="s">
        <v>66</v>
      </c>
      <c r="D115" s="342"/>
      <c r="E115" s="342"/>
      <c r="F115" s="363" t="s">
        <v>422</v>
      </c>
      <c r="G115" s="342"/>
      <c r="H115" s="342" t="s">
        <v>467</v>
      </c>
      <c r="I115" s="342" t="s">
        <v>468</v>
      </c>
      <c r="J115" s="342"/>
      <c r="K115" s="355"/>
    </row>
    <row r="116" spans="2:11" ht="15" customHeight="1" x14ac:dyDescent="0.3">
      <c r="B116" s="367"/>
      <c r="C116" s="373"/>
      <c r="D116" s="373"/>
      <c r="E116" s="373"/>
      <c r="F116" s="373"/>
      <c r="G116" s="373"/>
      <c r="H116" s="373"/>
      <c r="I116" s="373"/>
      <c r="J116" s="373"/>
      <c r="K116" s="369"/>
    </row>
    <row r="117" spans="2:11" ht="18.75" customHeight="1" x14ac:dyDescent="0.3">
      <c r="B117" s="374"/>
      <c r="C117" s="339"/>
      <c r="D117" s="339"/>
      <c r="E117" s="339"/>
      <c r="F117" s="375"/>
      <c r="G117" s="339"/>
      <c r="H117" s="339"/>
      <c r="I117" s="339"/>
      <c r="J117" s="339"/>
      <c r="K117" s="374"/>
    </row>
    <row r="118" spans="2:11" ht="18.75" customHeight="1" x14ac:dyDescent="0.3">
      <c r="B118" s="349"/>
      <c r="C118" s="349"/>
      <c r="D118" s="349"/>
      <c r="E118" s="349"/>
      <c r="F118" s="349"/>
      <c r="G118" s="349"/>
      <c r="H118" s="349"/>
      <c r="I118" s="349"/>
      <c r="J118" s="349"/>
      <c r="K118" s="349"/>
    </row>
    <row r="119" spans="2:11" ht="7.5" customHeight="1" x14ac:dyDescent="0.3">
      <c r="B119" s="376"/>
      <c r="C119" s="377"/>
      <c r="D119" s="377"/>
      <c r="E119" s="377"/>
      <c r="F119" s="377"/>
      <c r="G119" s="377"/>
      <c r="H119" s="377"/>
      <c r="I119" s="377"/>
      <c r="J119" s="377"/>
      <c r="K119" s="378"/>
    </row>
    <row r="120" spans="2:11" ht="45" customHeight="1" x14ac:dyDescent="0.3">
      <c r="B120" s="379"/>
      <c r="C120" s="330" t="s">
        <v>469</v>
      </c>
      <c r="D120" s="330"/>
      <c r="E120" s="330"/>
      <c r="F120" s="330"/>
      <c r="G120" s="330"/>
      <c r="H120" s="330"/>
      <c r="I120" s="330"/>
      <c r="J120" s="330"/>
      <c r="K120" s="380"/>
    </row>
    <row r="121" spans="2:11" ht="17.25" customHeight="1" x14ac:dyDescent="0.3">
      <c r="B121" s="381"/>
      <c r="C121" s="356" t="s">
        <v>416</v>
      </c>
      <c r="D121" s="356"/>
      <c r="E121" s="356"/>
      <c r="F121" s="356" t="s">
        <v>417</v>
      </c>
      <c r="G121" s="357"/>
      <c r="H121" s="356" t="s">
        <v>116</v>
      </c>
      <c r="I121" s="356" t="s">
        <v>66</v>
      </c>
      <c r="J121" s="356" t="s">
        <v>418</v>
      </c>
      <c r="K121" s="382"/>
    </row>
    <row r="122" spans="2:11" ht="17.25" customHeight="1" x14ac:dyDescent="0.3">
      <c r="B122" s="381"/>
      <c r="C122" s="358" t="s">
        <v>419</v>
      </c>
      <c r="D122" s="358"/>
      <c r="E122" s="358"/>
      <c r="F122" s="359" t="s">
        <v>420</v>
      </c>
      <c r="G122" s="360"/>
      <c r="H122" s="358"/>
      <c r="I122" s="358"/>
      <c r="J122" s="358" t="s">
        <v>421</v>
      </c>
      <c r="K122" s="382"/>
    </row>
    <row r="123" spans="2:11" ht="5.25" customHeight="1" x14ac:dyDescent="0.3">
      <c r="B123" s="383"/>
      <c r="C123" s="361"/>
      <c r="D123" s="361"/>
      <c r="E123" s="361"/>
      <c r="F123" s="361"/>
      <c r="G123" s="342"/>
      <c r="H123" s="361"/>
      <c r="I123" s="361"/>
      <c r="J123" s="361"/>
      <c r="K123" s="384"/>
    </row>
    <row r="124" spans="2:11" ht="15" customHeight="1" x14ac:dyDescent="0.3">
      <c r="B124" s="383"/>
      <c r="C124" s="342" t="s">
        <v>425</v>
      </c>
      <c r="D124" s="361"/>
      <c r="E124" s="361"/>
      <c r="F124" s="363" t="s">
        <v>422</v>
      </c>
      <c r="G124" s="342"/>
      <c r="H124" s="342" t="s">
        <v>461</v>
      </c>
      <c r="I124" s="342" t="s">
        <v>424</v>
      </c>
      <c r="J124" s="342">
        <v>120</v>
      </c>
      <c r="K124" s="385"/>
    </row>
    <row r="125" spans="2:11" ht="15" customHeight="1" x14ac:dyDescent="0.3">
      <c r="B125" s="383"/>
      <c r="C125" s="342" t="s">
        <v>470</v>
      </c>
      <c r="D125" s="342"/>
      <c r="E125" s="342"/>
      <c r="F125" s="363" t="s">
        <v>422</v>
      </c>
      <c r="G125" s="342"/>
      <c r="H125" s="342" t="s">
        <v>471</v>
      </c>
      <c r="I125" s="342" t="s">
        <v>424</v>
      </c>
      <c r="J125" s="342" t="s">
        <v>472</v>
      </c>
      <c r="K125" s="385"/>
    </row>
    <row r="126" spans="2:11" ht="15" customHeight="1" x14ac:dyDescent="0.3">
      <c r="B126" s="383"/>
      <c r="C126" s="342" t="s">
        <v>91</v>
      </c>
      <c r="D126" s="342"/>
      <c r="E126" s="342"/>
      <c r="F126" s="363" t="s">
        <v>422</v>
      </c>
      <c r="G126" s="342"/>
      <c r="H126" s="342" t="s">
        <v>473</v>
      </c>
      <c r="I126" s="342" t="s">
        <v>424</v>
      </c>
      <c r="J126" s="342" t="s">
        <v>472</v>
      </c>
      <c r="K126" s="385"/>
    </row>
    <row r="127" spans="2:11" ht="15" customHeight="1" x14ac:dyDescent="0.3">
      <c r="B127" s="383"/>
      <c r="C127" s="342" t="s">
        <v>433</v>
      </c>
      <c r="D127" s="342"/>
      <c r="E127" s="342"/>
      <c r="F127" s="363" t="s">
        <v>428</v>
      </c>
      <c r="G127" s="342"/>
      <c r="H127" s="342" t="s">
        <v>434</v>
      </c>
      <c r="I127" s="342" t="s">
        <v>424</v>
      </c>
      <c r="J127" s="342">
        <v>15</v>
      </c>
      <c r="K127" s="385"/>
    </row>
    <row r="128" spans="2:11" ht="15" customHeight="1" x14ac:dyDescent="0.3">
      <c r="B128" s="383"/>
      <c r="C128" s="365" t="s">
        <v>435</v>
      </c>
      <c r="D128" s="365"/>
      <c r="E128" s="365"/>
      <c r="F128" s="366" t="s">
        <v>428</v>
      </c>
      <c r="G128" s="365"/>
      <c r="H128" s="365" t="s">
        <v>436</v>
      </c>
      <c r="I128" s="365" t="s">
        <v>424</v>
      </c>
      <c r="J128" s="365">
        <v>15</v>
      </c>
      <c r="K128" s="385"/>
    </row>
    <row r="129" spans="2:11" ht="15" customHeight="1" x14ac:dyDescent="0.3">
      <c r="B129" s="383"/>
      <c r="C129" s="365" t="s">
        <v>437</v>
      </c>
      <c r="D129" s="365"/>
      <c r="E129" s="365"/>
      <c r="F129" s="366" t="s">
        <v>428</v>
      </c>
      <c r="G129" s="365"/>
      <c r="H129" s="365" t="s">
        <v>438</v>
      </c>
      <c r="I129" s="365" t="s">
        <v>424</v>
      </c>
      <c r="J129" s="365">
        <v>20</v>
      </c>
      <c r="K129" s="385"/>
    </row>
    <row r="130" spans="2:11" ht="15" customHeight="1" x14ac:dyDescent="0.3">
      <c r="B130" s="383"/>
      <c r="C130" s="365" t="s">
        <v>439</v>
      </c>
      <c r="D130" s="365"/>
      <c r="E130" s="365"/>
      <c r="F130" s="366" t="s">
        <v>428</v>
      </c>
      <c r="G130" s="365"/>
      <c r="H130" s="365" t="s">
        <v>440</v>
      </c>
      <c r="I130" s="365" t="s">
        <v>424</v>
      </c>
      <c r="J130" s="365">
        <v>20</v>
      </c>
      <c r="K130" s="385"/>
    </row>
    <row r="131" spans="2:11" ht="15" customHeight="1" x14ac:dyDescent="0.3">
      <c r="B131" s="383"/>
      <c r="C131" s="342" t="s">
        <v>427</v>
      </c>
      <c r="D131" s="342"/>
      <c r="E131" s="342"/>
      <c r="F131" s="363" t="s">
        <v>428</v>
      </c>
      <c r="G131" s="342"/>
      <c r="H131" s="342" t="s">
        <v>461</v>
      </c>
      <c r="I131" s="342" t="s">
        <v>424</v>
      </c>
      <c r="J131" s="342">
        <v>50</v>
      </c>
      <c r="K131" s="385"/>
    </row>
    <row r="132" spans="2:11" ht="15" customHeight="1" x14ac:dyDescent="0.3">
      <c r="B132" s="383"/>
      <c r="C132" s="342" t="s">
        <v>441</v>
      </c>
      <c r="D132" s="342"/>
      <c r="E132" s="342"/>
      <c r="F132" s="363" t="s">
        <v>428</v>
      </c>
      <c r="G132" s="342"/>
      <c r="H132" s="342" t="s">
        <v>461</v>
      </c>
      <c r="I132" s="342" t="s">
        <v>424</v>
      </c>
      <c r="J132" s="342">
        <v>50</v>
      </c>
      <c r="K132" s="385"/>
    </row>
    <row r="133" spans="2:11" ht="15" customHeight="1" x14ac:dyDescent="0.3">
      <c r="B133" s="383"/>
      <c r="C133" s="342" t="s">
        <v>447</v>
      </c>
      <c r="D133" s="342"/>
      <c r="E133" s="342"/>
      <c r="F133" s="363" t="s">
        <v>428</v>
      </c>
      <c r="G133" s="342"/>
      <c r="H133" s="342" t="s">
        <v>461</v>
      </c>
      <c r="I133" s="342" t="s">
        <v>424</v>
      </c>
      <c r="J133" s="342">
        <v>50</v>
      </c>
      <c r="K133" s="385"/>
    </row>
    <row r="134" spans="2:11" ht="15" customHeight="1" x14ac:dyDescent="0.3">
      <c r="B134" s="383"/>
      <c r="C134" s="342" t="s">
        <v>449</v>
      </c>
      <c r="D134" s="342"/>
      <c r="E134" s="342"/>
      <c r="F134" s="363" t="s">
        <v>428</v>
      </c>
      <c r="G134" s="342"/>
      <c r="H134" s="342" t="s">
        <v>461</v>
      </c>
      <c r="I134" s="342" t="s">
        <v>424</v>
      </c>
      <c r="J134" s="342">
        <v>50</v>
      </c>
      <c r="K134" s="385"/>
    </row>
    <row r="135" spans="2:11" ht="15" customHeight="1" x14ac:dyDescent="0.3">
      <c r="B135" s="383"/>
      <c r="C135" s="342" t="s">
        <v>121</v>
      </c>
      <c r="D135" s="342"/>
      <c r="E135" s="342"/>
      <c r="F135" s="363" t="s">
        <v>428</v>
      </c>
      <c r="G135" s="342"/>
      <c r="H135" s="342" t="s">
        <v>474</v>
      </c>
      <c r="I135" s="342" t="s">
        <v>424</v>
      </c>
      <c r="J135" s="342">
        <v>255</v>
      </c>
      <c r="K135" s="385"/>
    </row>
    <row r="136" spans="2:11" ht="15" customHeight="1" x14ac:dyDescent="0.3">
      <c r="B136" s="383"/>
      <c r="C136" s="342" t="s">
        <v>451</v>
      </c>
      <c r="D136" s="342"/>
      <c r="E136" s="342"/>
      <c r="F136" s="363" t="s">
        <v>422</v>
      </c>
      <c r="G136" s="342"/>
      <c r="H136" s="342" t="s">
        <v>475</v>
      </c>
      <c r="I136" s="342" t="s">
        <v>453</v>
      </c>
      <c r="J136" s="342"/>
      <c r="K136" s="385"/>
    </row>
    <row r="137" spans="2:11" ht="15" customHeight="1" x14ac:dyDescent="0.3">
      <c r="B137" s="383"/>
      <c r="C137" s="342" t="s">
        <v>454</v>
      </c>
      <c r="D137" s="342"/>
      <c r="E137" s="342"/>
      <c r="F137" s="363" t="s">
        <v>422</v>
      </c>
      <c r="G137" s="342"/>
      <c r="H137" s="342" t="s">
        <v>476</v>
      </c>
      <c r="I137" s="342" t="s">
        <v>456</v>
      </c>
      <c r="J137" s="342"/>
      <c r="K137" s="385"/>
    </row>
    <row r="138" spans="2:11" ht="15" customHeight="1" x14ac:dyDescent="0.3">
      <c r="B138" s="383"/>
      <c r="C138" s="342" t="s">
        <v>457</v>
      </c>
      <c r="D138" s="342"/>
      <c r="E138" s="342"/>
      <c r="F138" s="363" t="s">
        <v>422</v>
      </c>
      <c r="G138" s="342"/>
      <c r="H138" s="342" t="s">
        <v>457</v>
      </c>
      <c r="I138" s="342" t="s">
        <v>456</v>
      </c>
      <c r="J138" s="342"/>
      <c r="K138" s="385"/>
    </row>
    <row r="139" spans="2:11" ht="15" customHeight="1" x14ac:dyDescent="0.3">
      <c r="B139" s="383"/>
      <c r="C139" s="342" t="s">
        <v>47</v>
      </c>
      <c r="D139" s="342"/>
      <c r="E139" s="342"/>
      <c r="F139" s="363" t="s">
        <v>422</v>
      </c>
      <c r="G139" s="342"/>
      <c r="H139" s="342" t="s">
        <v>477</v>
      </c>
      <c r="I139" s="342" t="s">
        <v>456</v>
      </c>
      <c r="J139" s="342"/>
      <c r="K139" s="385"/>
    </row>
    <row r="140" spans="2:11" ht="15" customHeight="1" x14ac:dyDescent="0.3">
      <c r="B140" s="383"/>
      <c r="C140" s="342" t="s">
        <v>478</v>
      </c>
      <c r="D140" s="342"/>
      <c r="E140" s="342"/>
      <c r="F140" s="363" t="s">
        <v>422</v>
      </c>
      <c r="G140" s="342"/>
      <c r="H140" s="342" t="s">
        <v>479</v>
      </c>
      <c r="I140" s="342" t="s">
        <v>456</v>
      </c>
      <c r="J140" s="342"/>
      <c r="K140" s="385"/>
    </row>
    <row r="141" spans="2:11" ht="15" customHeight="1" x14ac:dyDescent="0.3">
      <c r="B141" s="386"/>
      <c r="C141" s="387"/>
      <c r="D141" s="387"/>
      <c r="E141" s="387"/>
      <c r="F141" s="387"/>
      <c r="G141" s="387"/>
      <c r="H141" s="387"/>
      <c r="I141" s="387"/>
      <c r="J141" s="387"/>
      <c r="K141" s="388"/>
    </row>
    <row r="142" spans="2:11" ht="18.75" customHeight="1" x14ac:dyDescent="0.3">
      <c r="B142" s="339"/>
      <c r="C142" s="339"/>
      <c r="D142" s="339"/>
      <c r="E142" s="339"/>
      <c r="F142" s="375"/>
      <c r="G142" s="339"/>
      <c r="H142" s="339"/>
      <c r="I142" s="339"/>
      <c r="J142" s="339"/>
      <c r="K142" s="339"/>
    </row>
    <row r="143" spans="2:11" ht="18.75" customHeight="1" x14ac:dyDescent="0.3">
      <c r="B143" s="349"/>
      <c r="C143" s="349"/>
      <c r="D143" s="349"/>
      <c r="E143" s="349"/>
      <c r="F143" s="349"/>
      <c r="G143" s="349"/>
      <c r="H143" s="349"/>
      <c r="I143" s="349"/>
      <c r="J143" s="349"/>
      <c r="K143" s="349"/>
    </row>
    <row r="144" spans="2:11" ht="7.5" customHeight="1" x14ac:dyDescent="0.3">
      <c r="B144" s="350"/>
      <c r="C144" s="351"/>
      <c r="D144" s="351"/>
      <c r="E144" s="351"/>
      <c r="F144" s="351"/>
      <c r="G144" s="351"/>
      <c r="H144" s="351"/>
      <c r="I144" s="351"/>
      <c r="J144" s="351"/>
      <c r="K144" s="352"/>
    </row>
    <row r="145" spans="2:11" ht="45" customHeight="1" x14ac:dyDescent="0.3">
      <c r="B145" s="353"/>
      <c r="C145" s="354" t="s">
        <v>480</v>
      </c>
      <c r="D145" s="354"/>
      <c r="E145" s="354"/>
      <c r="F145" s="354"/>
      <c r="G145" s="354"/>
      <c r="H145" s="354"/>
      <c r="I145" s="354"/>
      <c r="J145" s="354"/>
      <c r="K145" s="355"/>
    </row>
    <row r="146" spans="2:11" ht="17.25" customHeight="1" x14ac:dyDescent="0.3">
      <c r="B146" s="353"/>
      <c r="C146" s="356" t="s">
        <v>416</v>
      </c>
      <c r="D146" s="356"/>
      <c r="E146" s="356"/>
      <c r="F146" s="356" t="s">
        <v>417</v>
      </c>
      <c r="G146" s="357"/>
      <c r="H146" s="356" t="s">
        <v>116</v>
      </c>
      <c r="I146" s="356" t="s">
        <v>66</v>
      </c>
      <c r="J146" s="356" t="s">
        <v>418</v>
      </c>
      <c r="K146" s="355"/>
    </row>
    <row r="147" spans="2:11" ht="17.25" customHeight="1" x14ac:dyDescent="0.3">
      <c r="B147" s="353"/>
      <c r="C147" s="358" t="s">
        <v>419</v>
      </c>
      <c r="D147" s="358"/>
      <c r="E147" s="358"/>
      <c r="F147" s="359" t="s">
        <v>420</v>
      </c>
      <c r="G147" s="360"/>
      <c r="H147" s="358"/>
      <c r="I147" s="358"/>
      <c r="J147" s="358" t="s">
        <v>421</v>
      </c>
      <c r="K147" s="355"/>
    </row>
    <row r="148" spans="2:11" ht="5.25" customHeight="1" x14ac:dyDescent="0.3">
      <c r="B148" s="364"/>
      <c r="C148" s="361"/>
      <c r="D148" s="361"/>
      <c r="E148" s="361"/>
      <c r="F148" s="361"/>
      <c r="G148" s="362"/>
      <c r="H148" s="361"/>
      <c r="I148" s="361"/>
      <c r="J148" s="361"/>
      <c r="K148" s="385"/>
    </row>
    <row r="149" spans="2:11" ht="15" customHeight="1" x14ac:dyDescent="0.3">
      <c r="B149" s="364"/>
      <c r="C149" s="389" t="s">
        <v>425</v>
      </c>
      <c r="D149" s="342"/>
      <c r="E149" s="342"/>
      <c r="F149" s="390" t="s">
        <v>422</v>
      </c>
      <c r="G149" s="342"/>
      <c r="H149" s="389" t="s">
        <v>461</v>
      </c>
      <c r="I149" s="389" t="s">
        <v>424</v>
      </c>
      <c r="J149" s="389">
        <v>120</v>
      </c>
      <c r="K149" s="385"/>
    </row>
    <row r="150" spans="2:11" ht="15" customHeight="1" x14ac:dyDescent="0.3">
      <c r="B150" s="364"/>
      <c r="C150" s="389" t="s">
        <v>470</v>
      </c>
      <c r="D150" s="342"/>
      <c r="E150" s="342"/>
      <c r="F150" s="390" t="s">
        <v>422</v>
      </c>
      <c r="G150" s="342"/>
      <c r="H150" s="389" t="s">
        <v>481</v>
      </c>
      <c r="I150" s="389" t="s">
        <v>424</v>
      </c>
      <c r="J150" s="389" t="s">
        <v>472</v>
      </c>
      <c r="K150" s="385"/>
    </row>
    <row r="151" spans="2:11" ht="15" customHeight="1" x14ac:dyDescent="0.3">
      <c r="B151" s="364"/>
      <c r="C151" s="389" t="s">
        <v>91</v>
      </c>
      <c r="D151" s="342"/>
      <c r="E151" s="342"/>
      <c r="F151" s="390" t="s">
        <v>422</v>
      </c>
      <c r="G151" s="342"/>
      <c r="H151" s="389" t="s">
        <v>482</v>
      </c>
      <c r="I151" s="389" t="s">
        <v>424</v>
      </c>
      <c r="J151" s="389" t="s">
        <v>472</v>
      </c>
      <c r="K151" s="385"/>
    </row>
    <row r="152" spans="2:11" ht="15" customHeight="1" x14ac:dyDescent="0.3">
      <c r="B152" s="364"/>
      <c r="C152" s="389" t="s">
        <v>427</v>
      </c>
      <c r="D152" s="342"/>
      <c r="E152" s="342"/>
      <c r="F152" s="390" t="s">
        <v>428</v>
      </c>
      <c r="G152" s="342"/>
      <c r="H152" s="389" t="s">
        <v>461</v>
      </c>
      <c r="I152" s="389" t="s">
        <v>424</v>
      </c>
      <c r="J152" s="389">
        <v>50</v>
      </c>
      <c r="K152" s="385"/>
    </row>
    <row r="153" spans="2:11" ht="15" customHeight="1" x14ac:dyDescent="0.3">
      <c r="B153" s="364"/>
      <c r="C153" s="389" t="s">
        <v>430</v>
      </c>
      <c r="D153" s="342"/>
      <c r="E153" s="342"/>
      <c r="F153" s="390" t="s">
        <v>422</v>
      </c>
      <c r="G153" s="342"/>
      <c r="H153" s="389" t="s">
        <v>461</v>
      </c>
      <c r="I153" s="389" t="s">
        <v>432</v>
      </c>
      <c r="J153" s="389"/>
      <c r="K153" s="385"/>
    </row>
    <row r="154" spans="2:11" ht="15" customHeight="1" x14ac:dyDescent="0.3">
      <c r="B154" s="364"/>
      <c r="C154" s="389" t="s">
        <v>441</v>
      </c>
      <c r="D154" s="342"/>
      <c r="E154" s="342"/>
      <c r="F154" s="390" t="s">
        <v>428</v>
      </c>
      <c r="G154" s="342"/>
      <c r="H154" s="389" t="s">
        <v>461</v>
      </c>
      <c r="I154" s="389" t="s">
        <v>424</v>
      </c>
      <c r="J154" s="389">
        <v>50</v>
      </c>
      <c r="K154" s="385"/>
    </row>
    <row r="155" spans="2:11" ht="15" customHeight="1" x14ac:dyDescent="0.3">
      <c r="B155" s="364"/>
      <c r="C155" s="389" t="s">
        <v>449</v>
      </c>
      <c r="D155" s="342"/>
      <c r="E155" s="342"/>
      <c r="F155" s="390" t="s">
        <v>428</v>
      </c>
      <c r="G155" s="342"/>
      <c r="H155" s="389" t="s">
        <v>461</v>
      </c>
      <c r="I155" s="389" t="s">
        <v>424</v>
      </c>
      <c r="J155" s="389">
        <v>50</v>
      </c>
      <c r="K155" s="385"/>
    </row>
    <row r="156" spans="2:11" ht="15" customHeight="1" x14ac:dyDescent="0.3">
      <c r="B156" s="364"/>
      <c r="C156" s="389" t="s">
        <v>447</v>
      </c>
      <c r="D156" s="342"/>
      <c r="E156" s="342"/>
      <c r="F156" s="390" t="s">
        <v>428</v>
      </c>
      <c r="G156" s="342"/>
      <c r="H156" s="389" t="s">
        <v>461</v>
      </c>
      <c r="I156" s="389" t="s">
        <v>424</v>
      </c>
      <c r="J156" s="389">
        <v>50</v>
      </c>
      <c r="K156" s="385"/>
    </row>
    <row r="157" spans="2:11" ht="15" customHeight="1" x14ac:dyDescent="0.3">
      <c r="B157" s="364"/>
      <c r="C157" s="389" t="s">
        <v>106</v>
      </c>
      <c r="D157" s="342"/>
      <c r="E157" s="342"/>
      <c r="F157" s="390" t="s">
        <v>422</v>
      </c>
      <c r="G157" s="342"/>
      <c r="H157" s="389" t="s">
        <v>483</v>
      </c>
      <c r="I157" s="389" t="s">
        <v>424</v>
      </c>
      <c r="J157" s="389" t="s">
        <v>484</v>
      </c>
      <c r="K157" s="385"/>
    </row>
    <row r="158" spans="2:11" ht="15" customHeight="1" x14ac:dyDescent="0.3">
      <c r="B158" s="364"/>
      <c r="C158" s="389" t="s">
        <v>485</v>
      </c>
      <c r="D158" s="342"/>
      <c r="E158" s="342"/>
      <c r="F158" s="390" t="s">
        <v>422</v>
      </c>
      <c r="G158" s="342"/>
      <c r="H158" s="389" t="s">
        <v>486</v>
      </c>
      <c r="I158" s="389" t="s">
        <v>456</v>
      </c>
      <c r="J158" s="389"/>
      <c r="K158" s="385"/>
    </row>
    <row r="159" spans="2:11" ht="15" customHeight="1" x14ac:dyDescent="0.3">
      <c r="B159" s="391"/>
      <c r="C159" s="373"/>
      <c r="D159" s="373"/>
      <c r="E159" s="373"/>
      <c r="F159" s="373"/>
      <c r="G159" s="373"/>
      <c r="H159" s="373"/>
      <c r="I159" s="373"/>
      <c r="J159" s="373"/>
      <c r="K159" s="392"/>
    </row>
    <row r="160" spans="2:11" ht="18.75" customHeight="1" x14ac:dyDescent="0.3">
      <c r="B160" s="339"/>
      <c r="C160" s="342"/>
      <c r="D160" s="342"/>
      <c r="E160" s="342"/>
      <c r="F160" s="363"/>
      <c r="G160" s="342"/>
      <c r="H160" s="342"/>
      <c r="I160" s="342"/>
      <c r="J160" s="342"/>
      <c r="K160" s="339"/>
    </row>
    <row r="161" spans="2:11" ht="18.75" customHeight="1" x14ac:dyDescent="0.3">
      <c r="B161" s="349"/>
      <c r="C161" s="349"/>
      <c r="D161" s="349"/>
      <c r="E161" s="349"/>
      <c r="F161" s="349"/>
      <c r="G161" s="349"/>
      <c r="H161" s="349"/>
      <c r="I161" s="349"/>
      <c r="J161" s="349"/>
      <c r="K161" s="349"/>
    </row>
    <row r="162" spans="2:11" ht="7.5" customHeight="1" x14ac:dyDescent="0.3">
      <c r="B162" s="326"/>
      <c r="C162" s="327"/>
      <c r="D162" s="327"/>
      <c r="E162" s="327"/>
      <c r="F162" s="327"/>
      <c r="G162" s="327"/>
      <c r="H162" s="327"/>
      <c r="I162" s="327"/>
      <c r="J162" s="327"/>
      <c r="K162" s="328"/>
    </row>
    <row r="163" spans="2:11" ht="45" customHeight="1" x14ac:dyDescent="0.3">
      <c r="B163" s="329"/>
      <c r="C163" s="330" t="s">
        <v>487</v>
      </c>
      <c r="D163" s="330"/>
      <c r="E163" s="330"/>
      <c r="F163" s="330"/>
      <c r="G163" s="330"/>
      <c r="H163" s="330"/>
      <c r="I163" s="330"/>
      <c r="J163" s="330"/>
      <c r="K163" s="331"/>
    </row>
    <row r="164" spans="2:11" ht="17.25" customHeight="1" x14ac:dyDescent="0.3">
      <c r="B164" s="329"/>
      <c r="C164" s="356" t="s">
        <v>416</v>
      </c>
      <c r="D164" s="356"/>
      <c r="E164" s="356"/>
      <c r="F164" s="356" t="s">
        <v>417</v>
      </c>
      <c r="G164" s="393"/>
      <c r="H164" s="394" t="s">
        <v>116</v>
      </c>
      <c r="I164" s="394" t="s">
        <v>66</v>
      </c>
      <c r="J164" s="356" t="s">
        <v>418</v>
      </c>
      <c r="K164" s="331"/>
    </row>
    <row r="165" spans="2:11" ht="17.25" customHeight="1" x14ac:dyDescent="0.3">
      <c r="B165" s="333"/>
      <c r="C165" s="358" t="s">
        <v>419</v>
      </c>
      <c r="D165" s="358"/>
      <c r="E165" s="358"/>
      <c r="F165" s="359" t="s">
        <v>420</v>
      </c>
      <c r="G165" s="395"/>
      <c r="H165" s="396"/>
      <c r="I165" s="396"/>
      <c r="J165" s="358" t="s">
        <v>421</v>
      </c>
      <c r="K165" s="335"/>
    </row>
    <row r="166" spans="2:11" ht="5.25" customHeight="1" x14ac:dyDescent="0.3">
      <c r="B166" s="364"/>
      <c r="C166" s="361"/>
      <c r="D166" s="361"/>
      <c r="E166" s="361"/>
      <c r="F166" s="361"/>
      <c r="G166" s="362"/>
      <c r="H166" s="361"/>
      <c r="I166" s="361"/>
      <c r="J166" s="361"/>
      <c r="K166" s="385"/>
    </row>
    <row r="167" spans="2:11" ht="15" customHeight="1" x14ac:dyDescent="0.3">
      <c r="B167" s="364"/>
      <c r="C167" s="342" t="s">
        <v>425</v>
      </c>
      <c r="D167" s="342"/>
      <c r="E167" s="342"/>
      <c r="F167" s="363" t="s">
        <v>422</v>
      </c>
      <c r="G167" s="342"/>
      <c r="H167" s="342" t="s">
        <v>461</v>
      </c>
      <c r="I167" s="342" t="s">
        <v>424</v>
      </c>
      <c r="J167" s="342">
        <v>120</v>
      </c>
      <c r="K167" s="385"/>
    </row>
    <row r="168" spans="2:11" ht="15" customHeight="1" x14ac:dyDescent="0.3">
      <c r="B168" s="364"/>
      <c r="C168" s="342" t="s">
        <v>470</v>
      </c>
      <c r="D168" s="342"/>
      <c r="E168" s="342"/>
      <c r="F168" s="363" t="s">
        <v>422</v>
      </c>
      <c r="G168" s="342"/>
      <c r="H168" s="342" t="s">
        <v>471</v>
      </c>
      <c r="I168" s="342" t="s">
        <v>424</v>
      </c>
      <c r="J168" s="342" t="s">
        <v>472</v>
      </c>
      <c r="K168" s="385"/>
    </row>
    <row r="169" spans="2:11" ht="15" customHeight="1" x14ac:dyDescent="0.3">
      <c r="B169" s="364"/>
      <c r="C169" s="342" t="s">
        <v>91</v>
      </c>
      <c r="D169" s="342"/>
      <c r="E169" s="342"/>
      <c r="F169" s="363" t="s">
        <v>422</v>
      </c>
      <c r="G169" s="342"/>
      <c r="H169" s="342" t="s">
        <v>488</v>
      </c>
      <c r="I169" s="342" t="s">
        <v>424</v>
      </c>
      <c r="J169" s="342" t="s">
        <v>472</v>
      </c>
      <c r="K169" s="385"/>
    </row>
    <row r="170" spans="2:11" ht="15" customHeight="1" x14ac:dyDescent="0.3">
      <c r="B170" s="364"/>
      <c r="C170" s="342" t="s">
        <v>427</v>
      </c>
      <c r="D170" s="342"/>
      <c r="E170" s="342"/>
      <c r="F170" s="363" t="s">
        <v>428</v>
      </c>
      <c r="G170" s="342"/>
      <c r="H170" s="342" t="s">
        <v>488</v>
      </c>
      <c r="I170" s="342" t="s">
        <v>424</v>
      </c>
      <c r="J170" s="342">
        <v>50</v>
      </c>
      <c r="K170" s="385"/>
    </row>
    <row r="171" spans="2:11" ht="15" customHeight="1" x14ac:dyDescent="0.3">
      <c r="B171" s="364"/>
      <c r="C171" s="342" t="s">
        <v>430</v>
      </c>
      <c r="D171" s="342"/>
      <c r="E171" s="342"/>
      <c r="F171" s="363" t="s">
        <v>422</v>
      </c>
      <c r="G171" s="342"/>
      <c r="H171" s="342" t="s">
        <v>488</v>
      </c>
      <c r="I171" s="342" t="s">
        <v>432</v>
      </c>
      <c r="J171" s="342"/>
      <c r="K171" s="385"/>
    </row>
    <row r="172" spans="2:11" ht="15" customHeight="1" x14ac:dyDescent="0.3">
      <c r="B172" s="364"/>
      <c r="C172" s="342" t="s">
        <v>441</v>
      </c>
      <c r="D172" s="342"/>
      <c r="E172" s="342"/>
      <c r="F172" s="363" t="s">
        <v>428</v>
      </c>
      <c r="G172" s="342"/>
      <c r="H172" s="342" t="s">
        <v>488</v>
      </c>
      <c r="I172" s="342" t="s">
        <v>424</v>
      </c>
      <c r="J172" s="342">
        <v>50</v>
      </c>
      <c r="K172" s="385"/>
    </row>
    <row r="173" spans="2:11" ht="15" customHeight="1" x14ac:dyDescent="0.3">
      <c r="B173" s="364"/>
      <c r="C173" s="342" t="s">
        <v>449</v>
      </c>
      <c r="D173" s="342"/>
      <c r="E173" s="342"/>
      <c r="F173" s="363" t="s">
        <v>428</v>
      </c>
      <c r="G173" s="342"/>
      <c r="H173" s="342" t="s">
        <v>488</v>
      </c>
      <c r="I173" s="342" t="s">
        <v>424</v>
      </c>
      <c r="J173" s="342">
        <v>50</v>
      </c>
      <c r="K173" s="385"/>
    </row>
    <row r="174" spans="2:11" ht="15" customHeight="1" x14ac:dyDescent="0.3">
      <c r="B174" s="364"/>
      <c r="C174" s="342" t="s">
        <v>447</v>
      </c>
      <c r="D174" s="342"/>
      <c r="E174" s="342"/>
      <c r="F174" s="363" t="s">
        <v>428</v>
      </c>
      <c r="G174" s="342"/>
      <c r="H174" s="342" t="s">
        <v>488</v>
      </c>
      <c r="I174" s="342" t="s">
        <v>424</v>
      </c>
      <c r="J174" s="342">
        <v>50</v>
      </c>
      <c r="K174" s="385"/>
    </row>
    <row r="175" spans="2:11" ht="15" customHeight="1" x14ac:dyDescent="0.3">
      <c r="B175" s="364"/>
      <c r="C175" s="342" t="s">
        <v>115</v>
      </c>
      <c r="D175" s="342"/>
      <c r="E175" s="342"/>
      <c r="F175" s="363" t="s">
        <v>422</v>
      </c>
      <c r="G175" s="342"/>
      <c r="H175" s="342" t="s">
        <v>489</v>
      </c>
      <c r="I175" s="342" t="s">
        <v>490</v>
      </c>
      <c r="J175" s="342"/>
      <c r="K175" s="385"/>
    </row>
    <row r="176" spans="2:11" ht="15" customHeight="1" x14ac:dyDescent="0.3">
      <c r="B176" s="364"/>
      <c r="C176" s="342" t="s">
        <v>66</v>
      </c>
      <c r="D176" s="342"/>
      <c r="E176" s="342"/>
      <c r="F176" s="363" t="s">
        <v>422</v>
      </c>
      <c r="G176" s="342"/>
      <c r="H176" s="342" t="s">
        <v>491</v>
      </c>
      <c r="I176" s="342" t="s">
        <v>492</v>
      </c>
      <c r="J176" s="342">
        <v>1</v>
      </c>
      <c r="K176" s="385"/>
    </row>
    <row r="177" spans="2:11" ht="15" customHeight="1" x14ac:dyDescent="0.3">
      <c r="B177" s="364"/>
      <c r="C177" s="342" t="s">
        <v>62</v>
      </c>
      <c r="D177" s="342"/>
      <c r="E177" s="342"/>
      <c r="F177" s="363" t="s">
        <v>422</v>
      </c>
      <c r="G177" s="342"/>
      <c r="H177" s="342" t="s">
        <v>493</v>
      </c>
      <c r="I177" s="342" t="s">
        <v>424</v>
      </c>
      <c r="J177" s="342">
        <v>20</v>
      </c>
      <c r="K177" s="385"/>
    </row>
    <row r="178" spans="2:11" ht="15" customHeight="1" x14ac:dyDescent="0.3">
      <c r="B178" s="364"/>
      <c r="C178" s="342" t="s">
        <v>116</v>
      </c>
      <c r="D178" s="342"/>
      <c r="E178" s="342"/>
      <c r="F178" s="363" t="s">
        <v>422</v>
      </c>
      <c r="G178" s="342"/>
      <c r="H178" s="342" t="s">
        <v>494</v>
      </c>
      <c r="I178" s="342" t="s">
        <v>424</v>
      </c>
      <c r="J178" s="342">
        <v>255</v>
      </c>
      <c r="K178" s="385"/>
    </row>
    <row r="179" spans="2:11" ht="15" customHeight="1" x14ac:dyDescent="0.3">
      <c r="B179" s="364"/>
      <c r="C179" s="342" t="s">
        <v>117</v>
      </c>
      <c r="D179" s="342"/>
      <c r="E179" s="342"/>
      <c r="F179" s="363" t="s">
        <v>422</v>
      </c>
      <c r="G179" s="342"/>
      <c r="H179" s="342" t="s">
        <v>387</v>
      </c>
      <c r="I179" s="342" t="s">
        <v>424</v>
      </c>
      <c r="J179" s="342">
        <v>10</v>
      </c>
      <c r="K179" s="385"/>
    </row>
    <row r="180" spans="2:11" ht="15" customHeight="1" x14ac:dyDescent="0.3">
      <c r="B180" s="364"/>
      <c r="C180" s="342" t="s">
        <v>118</v>
      </c>
      <c r="D180" s="342"/>
      <c r="E180" s="342"/>
      <c r="F180" s="363" t="s">
        <v>422</v>
      </c>
      <c r="G180" s="342"/>
      <c r="H180" s="342" t="s">
        <v>495</v>
      </c>
      <c r="I180" s="342" t="s">
        <v>456</v>
      </c>
      <c r="J180" s="342"/>
      <c r="K180" s="385"/>
    </row>
    <row r="181" spans="2:11" ht="15" customHeight="1" x14ac:dyDescent="0.3">
      <c r="B181" s="364"/>
      <c r="C181" s="342" t="s">
        <v>496</v>
      </c>
      <c r="D181" s="342"/>
      <c r="E181" s="342"/>
      <c r="F181" s="363" t="s">
        <v>422</v>
      </c>
      <c r="G181" s="342"/>
      <c r="H181" s="342" t="s">
        <v>497</v>
      </c>
      <c r="I181" s="342" t="s">
        <v>456</v>
      </c>
      <c r="J181" s="342"/>
      <c r="K181" s="385"/>
    </row>
    <row r="182" spans="2:11" ht="15" customHeight="1" x14ac:dyDescent="0.3">
      <c r="B182" s="364"/>
      <c r="C182" s="342" t="s">
        <v>485</v>
      </c>
      <c r="D182" s="342"/>
      <c r="E182" s="342"/>
      <c r="F182" s="363" t="s">
        <v>422</v>
      </c>
      <c r="G182" s="342"/>
      <c r="H182" s="342" t="s">
        <v>498</v>
      </c>
      <c r="I182" s="342" t="s">
        <v>456</v>
      </c>
      <c r="J182" s="342"/>
      <c r="K182" s="385"/>
    </row>
    <row r="183" spans="2:11" ht="15" customHeight="1" x14ac:dyDescent="0.3">
      <c r="B183" s="364"/>
      <c r="C183" s="342" t="s">
        <v>120</v>
      </c>
      <c r="D183" s="342"/>
      <c r="E183" s="342"/>
      <c r="F183" s="363" t="s">
        <v>428</v>
      </c>
      <c r="G183" s="342"/>
      <c r="H183" s="342" t="s">
        <v>499</v>
      </c>
      <c r="I183" s="342" t="s">
        <v>424</v>
      </c>
      <c r="J183" s="342">
        <v>50</v>
      </c>
      <c r="K183" s="385"/>
    </row>
    <row r="184" spans="2:11" ht="15" customHeight="1" x14ac:dyDescent="0.3">
      <c r="B184" s="364"/>
      <c r="C184" s="342" t="s">
        <v>500</v>
      </c>
      <c r="D184" s="342"/>
      <c r="E184" s="342"/>
      <c r="F184" s="363" t="s">
        <v>428</v>
      </c>
      <c r="G184" s="342"/>
      <c r="H184" s="342" t="s">
        <v>501</v>
      </c>
      <c r="I184" s="342" t="s">
        <v>502</v>
      </c>
      <c r="J184" s="342"/>
      <c r="K184" s="385"/>
    </row>
    <row r="185" spans="2:11" ht="15" customHeight="1" x14ac:dyDescent="0.3">
      <c r="B185" s="364"/>
      <c r="C185" s="342" t="s">
        <v>503</v>
      </c>
      <c r="D185" s="342"/>
      <c r="E185" s="342"/>
      <c r="F185" s="363" t="s">
        <v>428</v>
      </c>
      <c r="G185" s="342"/>
      <c r="H185" s="342" t="s">
        <v>504</v>
      </c>
      <c r="I185" s="342" t="s">
        <v>502</v>
      </c>
      <c r="J185" s="342"/>
      <c r="K185" s="385"/>
    </row>
    <row r="186" spans="2:11" ht="15" customHeight="1" x14ac:dyDescent="0.3">
      <c r="B186" s="364"/>
      <c r="C186" s="342" t="s">
        <v>505</v>
      </c>
      <c r="D186" s="342"/>
      <c r="E186" s="342"/>
      <c r="F186" s="363" t="s">
        <v>428</v>
      </c>
      <c r="G186" s="342"/>
      <c r="H186" s="342" t="s">
        <v>506</v>
      </c>
      <c r="I186" s="342" t="s">
        <v>502</v>
      </c>
      <c r="J186" s="342"/>
      <c r="K186" s="385"/>
    </row>
    <row r="187" spans="2:11" ht="15" customHeight="1" x14ac:dyDescent="0.3">
      <c r="B187" s="364"/>
      <c r="C187" s="397" t="s">
        <v>507</v>
      </c>
      <c r="D187" s="342"/>
      <c r="E187" s="342"/>
      <c r="F187" s="363" t="s">
        <v>428</v>
      </c>
      <c r="G187" s="342"/>
      <c r="H187" s="342" t="s">
        <v>508</v>
      </c>
      <c r="I187" s="342" t="s">
        <v>509</v>
      </c>
      <c r="J187" s="398" t="s">
        <v>510</v>
      </c>
      <c r="K187" s="385"/>
    </row>
    <row r="188" spans="2:11" ht="15" customHeight="1" x14ac:dyDescent="0.3">
      <c r="B188" s="364"/>
      <c r="C188" s="348" t="s">
        <v>51</v>
      </c>
      <c r="D188" s="342"/>
      <c r="E188" s="342"/>
      <c r="F188" s="363" t="s">
        <v>422</v>
      </c>
      <c r="G188" s="342"/>
      <c r="H188" s="339" t="s">
        <v>511</v>
      </c>
      <c r="I188" s="342" t="s">
        <v>512</v>
      </c>
      <c r="J188" s="342"/>
      <c r="K188" s="385"/>
    </row>
    <row r="189" spans="2:11" ht="15" customHeight="1" x14ac:dyDescent="0.3">
      <c r="B189" s="364"/>
      <c r="C189" s="348" t="s">
        <v>513</v>
      </c>
      <c r="D189" s="342"/>
      <c r="E189" s="342"/>
      <c r="F189" s="363" t="s">
        <v>422</v>
      </c>
      <c r="G189" s="342"/>
      <c r="H189" s="342" t="s">
        <v>514</v>
      </c>
      <c r="I189" s="342" t="s">
        <v>456</v>
      </c>
      <c r="J189" s="342"/>
      <c r="K189" s="385"/>
    </row>
    <row r="190" spans="2:11" ht="15" customHeight="1" x14ac:dyDescent="0.3">
      <c r="B190" s="364"/>
      <c r="C190" s="348" t="s">
        <v>515</v>
      </c>
      <c r="D190" s="342"/>
      <c r="E190" s="342"/>
      <c r="F190" s="363" t="s">
        <v>422</v>
      </c>
      <c r="G190" s="342"/>
      <c r="H190" s="342" t="s">
        <v>516</v>
      </c>
      <c r="I190" s="342" t="s">
        <v>456</v>
      </c>
      <c r="J190" s="342"/>
      <c r="K190" s="385"/>
    </row>
    <row r="191" spans="2:11" ht="15" customHeight="1" x14ac:dyDescent="0.3">
      <c r="B191" s="364"/>
      <c r="C191" s="348" t="s">
        <v>517</v>
      </c>
      <c r="D191" s="342"/>
      <c r="E191" s="342"/>
      <c r="F191" s="363" t="s">
        <v>428</v>
      </c>
      <c r="G191" s="342"/>
      <c r="H191" s="342" t="s">
        <v>518</v>
      </c>
      <c r="I191" s="342" t="s">
        <v>456</v>
      </c>
      <c r="J191" s="342"/>
      <c r="K191" s="385"/>
    </row>
    <row r="192" spans="2:11" ht="15" customHeight="1" x14ac:dyDescent="0.3">
      <c r="B192" s="391"/>
      <c r="C192" s="399"/>
      <c r="D192" s="373"/>
      <c r="E192" s="373"/>
      <c r="F192" s="373"/>
      <c r="G192" s="373"/>
      <c r="H192" s="373"/>
      <c r="I192" s="373"/>
      <c r="J192" s="373"/>
      <c r="K192" s="392"/>
    </row>
    <row r="193" spans="2:11" ht="18.75" customHeight="1" x14ac:dyDescent="0.3">
      <c r="B193" s="339"/>
      <c r="C193" s="342"/>
      <c r="D193" s="342"/>
      <c r="E193" s="342"/>
      <c r="F193" s="363"/>
      <c r="G193" s="342"/>
      <c r="H193" s="342"/>
      <c r="I193" s="342"/>
      <c r="J193" s="342"/>
      <c r="K193" s="339"/>
    </row>
    <row r="194" spans="2:11" ht="18.75" customHeight="1" x14ac:dyDescent="0.3">
      <c r="B194" s="339"/>
      <c r="C194" s="342"/>
      <c r="D194" s="342"/>
      <c r="E194" s="342"/>
      <c r="F194" s="363"/>
      <c r="G194" s="342"/>
      <c r="H194" s="342"/>
      <c r="I194" s="342"/>
      <c r="J194" s="342"/>
      <c r="K194" s="339"/>
    </row>
    <row r="195" spans="2:11" ht="18.75" customHeight="1" x14ac:dyDescent="0.3">
      <c r="B195" s="349"/>
      <c r="C195" s="349"/>
      <c r="D195" s="349"/>
      <c r="E195" s="349"/>
      <c r="F195" s="349"/>
      <c r="G195" s="349"/>
      <c r="H195" s="349"/>
      <c r="I195" s="349"/>
      <c r="J195" s="349"/>
      <c r="K195" s="349"/>
    </row>
    <row r="196" spans="2:11" x14ac:dyDescent="0.3">
      <c r="B196" s="326"/>
      <c r="C196" s="327"/>
      <c r="D196" s="327"/>
      <c r="E196" s="327"/>
      <c r="F196" s="327"/>
      <c r="G196" s="327"/>
      <c r="H196" s="327"/>
      <c r="I196" s="327"/>
      <c r="J196" s="327"/>
      <c r="K196" s="328"/>
    </row>
    <row r="197" spans="2:11" ht="21" x14ac:dyDescent="0.3">
      <c r="B197" s="329"/>
      <c r="C197" s="330" t="s">
        <v>519</v>
      </c>
      <c r="D197" s="330"/>
      <c r="E197" s="330"/>
      <c r="F197" s="330"/>
      <c r="G197" s="330"/>
      <c r="H197" s="330"/>
      <c r="I197" s="330"/>
      <c r="J197" s="330"/>
      <c r="K197" s="331"/>
    </row>
    <row r="198" spans="2:11" ht="25.5" customHeight="1" x14ac:dyDescent="0.3">
      <c r="B198" s="329"/>
      <c r="C198" s="400" t="s">
        <v>520</v>
      </c>
      <c r="D198" s="400"/>
      <c r="E198" s="400"/>
      <c r="F198" s="400" t="s">
        <v>521</v>
      </c>
      <c r="G198" s="401"/>
      <c r="H198" s="402" t="s">
        <v>522</v>
      </c>
      <c r="I198" s="402"/>
      <c r="J198" s="402"/>
      <c r="K198" s="331"/>
    </row>
    <row r="199" spans="2:11" ht="5.25" customHeight="1" x14ac:dyDescent="0.3">
      <c r="B199" s="364"/>
      <c r="C199" s="361"/>
      <c r="D199" s="361"/>
      <c r="E199" s="361"/>
      <c r="F199" s="361"/>
      <c r="G199" s="342"/>
      <c r="H199" s="361"/>
      <c r="I199" s="361"/>
      <c r="J199" s="361"/>
      <c r="K199" s="385"/>
    </row>
    <row r="200" spans="2:11" ht="15" customHeight="1" x14ac:dyDescent="0.3">
      <c r="B200" s="364"/>
      <c r="C200" s="342" t="s">
        <v>512</v>
      </c>
      <c r="D200" s="342"/>
      <c r="E200" s="342"/>
      <c r="F200" s="363" t="s">
        <v>52</v>
      </c>
      <c r="G200" s="342"/>
      <c r="H200" s="403" t="s">
        <v>523</v>
      </c>
      <c r="I200" s="403"/>
      <c r="J200" s="403"/>
      <c r="K200" s="385"/>
    </row>
    <row r="201" spans="2:11" ht="15" customHeight="1" x14ac:dyDescent="0.3">
      <c r="B201" s="364"/>
      <c r="C201" s="370"/>
      <c r="D201" s="342"/>
      <c r="E201" s="342"/>
      <c r="F201" s="363" t="s">
        <v>53</v>
      </c>
      <c r="G201" s="342"/>
      <c r="H201" s="403" t="s">
        <v>524</v>
      </c>
      <c r="I201" s="403"/>
      <c r="J201" s="403"/>
      <c r="K201" s="385"/>
    </row>
    <row r="202" spans="2:11" ht="15" customHeight="1" x14ac:dyDescent="0.3">
      <c r="B202" s="364"/>
      <c r="C202" s="370"/>
      <c r="D202" s="342"/>
      <c r="E202" s="342"/>
      <c r="F202" s="363" t="s">
        <v>56</v>
      </c>
      <c r="G202" s="342"/>
      <c r="H202" s="403" t="s">
        <v>525</v>
      </c>
      <c r="I202" s="403"/>
      <c r="J202" s="403"/>
      <c r="K202" s="385"/>
    </row>
    <row r="203" spans="2:11" ht="15" customHeight="1" x14ac:dyDescent="0.3">
      <c r="B203" s="364"/>
      <c r="C203" s="342"/>
      <c r="D203" s="342"/>
      <c r="E203" s="342"/>
      <c r="F203" s="363" t="s">
        <v>54</v>
      </c>
      <c r="G203" s="342"/>
      <c r="H203" s="403" t="s">
        <v>526</v>
      </c>
      <c r="I203" s="403"/>
      <c r="J203" s="403"/>
      <c r="K203" s="385"/>
    </row>
    <row r="204" spans="2:11" ht="15" customHeight="1" x14ac:dyDescent="0.3">
      <c r="B204" s="364"/>
      <c r="C204" s="342"/>
      <c r="D204" s="342"/>
      <c r="E204" s="342"/>
      <c r="F204" s="363" t="s">
        <v>55</v>
      </c>
      <c r="G204" s="342"/>
      <c r="H204" s="403" t="s">
        <v>527</v>
      </c>
      <c r="I204" s="403"/>
      <c r="J204" s="403"/>
      <c r="K204" s="385"/>
    </row>
    <row r="205" spans="2:11" ht="15" customHeight="1" x14ac:dyDescent="0.3">
      <c r="B205" s="364"/>
      <c r="C205" s="342"/>
      <c r="D205" s="342"/>
      <c r="E205" s="342"/>
      <c r="F205" s="363"/>
      <c r="G205" s="342"/>
      <c r="H205" s="342"/>
      <c r="I205" s="342"/>
      <c r="J205" s="342"/>
      <c r="K205" s="385"/>
    </row>
    <row r="206" spans="2:11" ht="15" customHeight="1" x14ac:dyDescent="0.3">
      <c r="B206" s="364"/>
      <c r="C206" s="342" t="s">
        <v>468</v>
      </c>
      <c r="D206" s="342"/>
      <c r="E206" s="342"/>
      <c r="F206" s="363" t="s">
        <v>86</v>
      </c>
      <c r="G206" s="342"/>
      <c r="H206" s="403" t="s">
        <v>528</v>
      </c>
      <c r="I206" s="403"/>
      <c r="J206" s="403"/>
      <c r="K206" s="385"/>
    </row>
    <row r="207" spans="2:11" ht="15" customHeight="1" x14ac:dyDescent="0.3">
      <c r="B207" s="364"/>
      <c r="C207" s="370"/>
      <c r="D207" s="342"/>
      <c r="E207" s="342"/>
      <c r="F207" s="363" t="s">
        <v>366</v>
      </c>
      <c r="G207" s="342"/>
      <c r="H207" s="403" t="s">
        <v>367</v>
      </c>
      <c r="I207" s="403"/>
      <c r="J207" s="403"/>
      <c r="K207" s="385"/>
    </row>
    <row r="208" spans="2:11" ht="15" customHeight="1" x14ac:dyDescent="0.3">
      <c r="B208" s="364"/>
      <c r="C208" s="342"/>
      <c r="D208" s="342"/>
      <c r="E208" s="342"/>
      <c r="F208" s="363" t="s">
        <v>364</v>
      </c>
      <c r="G208" s="342"/>
      <c r="H208" s="403" t="s">
        <v>529</v>
      </c>
      <c r="I208" s="403"/>
      <c r="J208" s="403"/>
      <c r="K208" s="385"/>
    </row>
    <row r="209" spans="2:11" ht="15" customHeight="1" x14ac:dyDescent="0.3">
      <c r="B209" s="404"/>
      <c r="C209" s="370"/>
      <c r="D209" s="370"/>
      <c r="E209" s="370"/>
      <c r="F209" s="363" t="s">
        <v>368</v>
      </c>
      <c r="G209" s="348"/>
      <c r="H209" s="405" t="s">
        <v>369</v>
      </c>
      <c r="I209" s="405"/>
      <c r="J209" s="405"/>
      <c r="K209" s="406"/>
    </row>
    <row r="210" spans="2:11" ht="15" customHeight="1" x14ac:dyDescent="0.3">
      <c r="B210" s="404"/>
      <c r="C210" s="370"/>
      <c r="D210" s="370"/>
      <c r="E210" s="370"/>
      <c r="F210" s="363" t="s">
        <v>370</v>
      </c>
      <c r="G210" s="348"/>
      <c r="H210" s="405" t="s">
        <v>328</v>
      </c>
      <c r="I210" s="405"/>
      <c r="J210" s="405"/>
      <c r="K210" s="406"/>
    </row>
    <row r="211" spans="2:11" ht="15" customHeight="1" x14ac:dyDescent="0.3">
      <c r="B211" s="404"/>
      <c r="C211" s="370"/>
      <c r="D211" s="370"/>
      <c r="E211" s="370"/>
      <c r="F211" s="407"/>
      <c r="G211" s="348"/>
      <c r="H211" s="408"/>
      <c r="I211" s="408"/>
      <c r="J211" s="408"/>
      <c r="K211" s="406"/>
    </row>
    <row r="212" spans="2:11" ht="15" customHeight="1" x14ac:dyDescent="0.3">
      <c r="B212" s="404"/>
      <c r="C212" s="342" t="s">
        <v>492</v>
      </c>
      <c r="D212" s="370"/>
      <c r="E212" s="370"/>
      <c r="F212" s="363">
        <v>1</v>
      </c>
      <c r="G212" s="348"/>
      <c r="H212" s="405" t="s">
        <v>530</v>
      </c>
      <c r="I212" s="405"/>
      <c r="J212" s="405"/>
      <c r="K212" s="406"/>
    </row>
    <row r="213" spans="2:11" ht="15" customHeight="1" x14ac:dyDescent="0.3">
      <c r="B213" s="404"/>
      <c r="C213" s="370"/>
      <c r="D213" s="370"/>
      <c r="E213" s="370"/>
      <c r="F213" s="363">
        <v>2</v>
      </c>
      <c r="G213" s="348"/>
      <c r="H213" s="405" t="s">
        <v>531</v>
      </c>
      <c r="I213" s="405"/>
      <c r="J213" s="405"/>
      <c r="K213" s="406"/>
    </row>
    <row r="214" spans="2:11" ht="15" customHeight="1" x14ac:dyDescent="0.3">
      <c r="B214" s="404"/>
      <c r="C214" s="370"/>
      <c r="D214" s="370"/>
      <c r="E214" s="370"/>
      <c r="F214" s="363">
        <v>3</v>
      </c>
      <c r="G214" s="348"/>
      <c r="H214" s="405" t="s">
        <v>532</v>
      </c>
      <c r="I214" s="405"/>
      <c r="J214" s="405"/>
      <c r="K214" s="406"/>
    </row>
    <row r="215" spans="2:11" ht="15" customHeight="1" x14ac:dyDescent="0.3">
      <c r="B215" s="404"/>
      <c r="C215" s="370"/>
      <c r="D215" s="370"/>
      <c r="E215" s="370"/>
      <c r="F215" s="363">
        <v>4</v>
      </c>
      <c r="G215" s="348"/>
      <c r="H215" s="405" t="s">
        <v>533</v>
      </c>
      <c r="I215" s="405"/>
      <c r="J215" s="405"/>
      <c r="K215" s="406"/>
    </row>
    <row r="216" spans="2:11" ht="12.75" customHeight="1" x14ac:dyDescent="0.3">
      <c r="B216" s="409"/>
      <c r="C216" s="410"/>
      <c r="D216" s="410"/>
      <c r="E216" s="410"/>
      <c r="F216" s="410"/>
      <c r="G216" s="410"/>
      <c r="H216" s="410"/>
      <c r="I216" s="410"/>
      <c r="J216" s="410"/>
      <c r="K216" s="411"/>
    </row>
  </sheetData>
  <mergeCells count="77">
    <mergeCell ref="H210:J210"/>
    <mergeCell ref="H212:J212"/>
    <mergeCell ref="H213:J213"/>
    <mergeCell ref="H214:J214"/>
    <mergeCell ref="H215:J215"/>
    <mergeCell ref="H203:J203"/>
    <mergeCell ref="H204:J204"/>
    <mergeCell ref="H206:J206"/>
    <mergeCell ref="H207:J207"/>
    <mergeCell ref="H208:J208"/>
    <mergeCell ref="H209:J209"/>
    <mergeCell ref="C163:J163"/>
    <mergeCell ref="C197:J197"/>
    <mergeCell ref="H198:J198"/>
    <mergeCell ref="H200:J200"/>
    <mergeCell ref="H201:J201"/>
    <mergeCell ref="H202:J202"/>
    <mergeCell ref="D67:J67"/>
    <mergeCell ref="D68:J68"/>
    <mergeCell ref="C73:J73"/>
    <mergeCell ref="C100:J100"/>
    <mergeCell ref="C120:J120"/>
    <mergeCell ref="C145:J145"/>
    <mergeCell ref="D60:J60"/>
    <mergeCell ref="D61:J61"/>
    <mergeCell ref="D63:J63"/>
    <mergeCell ref="D64:J64"/>
    <mergeCell ref="D65:J65"/>
    <mergeCell ref="D66:J66"/>
    <mergeCell ref="C53:J53"/>
    <mergeCell ref="C55:J55"/>
    <mergeCell ref="D56:J56"/>
    <mergeCell ref="D57:J57"/>
    <mergeCell ref="D58:J58"/>
    <mergeCell ref="D59:J59"/>
    <mergeCell ref="E46:J46"/>
    <mergeCell ref="E47:J47"/>
    <mergeCell ref="E48:J48"/>
    <mergeCell ref="D49:J49"/>
    <mergeCell ref="C50:J50"/>
    <mergeCell ref="C52:J52"/>
    <mergeCell ref="G39:J39"/>
    <mergeCell ref="G40:J40"/>
    <mergeCell ref="G41:J41"/>
    <mergeCell ref="G42:J42"/>
    <mergeCell ref="G43:J43"/>
    <mergeCell ref="D45:J45"/>
    <mergeCell ref="D33:J33"/>
    <mergeCell ref="G34:J34"/>
    <mergeCell ref="G35:J35"/>
    <mergeCell ref="G36:J36"/>
    <mergeCell ref="G37:J37"/>
    <mergeCell ref="G38:J38"/>
    <mergeCell ref="D25:J25"/>
    <mergeCell ref="D26:J26"/>
    <mergeCell ref="D28:J28"/>
    <mergeCell ref="D29:J29"/>
    <mergeCell ref="D31:J31"/>
    <mergeCell ref="D32:J32"/>
    <mergeCell ref="F18:J18"/>
    <mergeCell ref="F19:J19"/>
    <mergeCell ref="F20:J20"/>
    <mergeCell ref="F21:J21"/>
    <mergeCell ref="C23:J23"/>
    <mergeCell ref="C24:J24"/>
    <mergeCell ref="D11:J11"/>
    <mergeCell ref="D13:J13"/>
    <mergeCell ref="D14:J14"/>
    <mergeCell ref="D15:J15"/>
    <mergeCell ref="F16:J16"/>
    <mergeCell ref="F17:J17"/>
    <mergeCell ref="C3:J3"/>
    <mergeCell ref="C4:J4"/>
    <mergeCell ref="C6:J6"/>
    <mergeCell ref="C7:J7"/>
    <mergeCell ref="C9:J9"/>
    <mergeCell ref="D10:J10"/>
  </mergeCells>
  <pageMargins left="0.59055118110236227" right="0.59055118110236227" top="0.59055118110236227" bottom="0.59055118110236227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1-1 - Oprava chodníku-sou...</vt:lpstr>
      <vt:lpstr>2-1 - VON - VEDLEJŠÍ A OS...</vt:lpstr>
      <vt:lpstr>Pokyny pro vyplnění</vt:lpstr>
      <vt:lpstr>'1-1 - Oprava chodníku-sou...'!Názvy_tisku</vt:lpstr>
      <vt:lpstr>'2-1 - VON - VEDLEJŠÍ A OS...'!Názvy_tisku</vt:lpstr>
      <vt:lpstr>'Rekapitulace stavby'!Názvy_tisku</vt:lpstr>
      <vt:lpstr>'1-1 - Oprava chodníku-sou...'!Oblast_tisku</vt:lpstr>
      <vt:lpstr>'2-1 - VON - VEDLEJŠÍ A OS...'!Oblast_tisku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DESKTOP-81LJ5SO\Michal</dc:creator>
  <cp:lastModifiedBy>Michal</cp:lastModifiedBy>
  <dcterms:created xsi:type="dcterms:W3CDTF">2016-10-14T18:23:03Z</dcterms:created>
  <dcterms:modified xsi:type="dcterms:W3CDTF">2016-10-14T18:23:09Z</dcterms:modified>
</cp:coreProperties>
</file>