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mc:AlternateContent xmlns:mc="http://schemas.openxmlformats.org/markup-compatibility/2006">
    <mc:Choice Requires="x15">
      <x15ac:absPath xmlns:x15ac="http://schemas.microsoft.com/office/spreadsheetml/2010/11/ac" url="C:\Users\zdeněk\Desktop\na odeslani\"/>
    </mc:Choice>
  </mc:AlternateContent>
  <bookViews>
    <workbookView xWindow="0" yWindow="0" windowWidth="12276" windowHeight="5184"/>
  </bookViews>
  <sheets>
    <sheet name="Rekapitulace stavby" sheetId="1" r:id="rId1"/>
    <sheet name="01.2 - Stav. úpr.+ nástav..." sheetId="2" r:id="rId2"/>
    <sheet name="Pokyny pro vyplnění" sheetId="3" r:id="rId3"/>
  </sheets>
  <definedNames>
    <definedName name="_xlnm._FilterDatabase" localSheetId="1" hidden="1">'01.2 - Stav. úpr.+ nástav...'!$C$103:$K$494</definedName>
    <definedName name="_xlnm.Print_Titles" localSheetId="1">'01.2 - Stav. úpr.+ nástav...'!$103:$103</definedName>
    <definedName name="_xlnm.Print_Titles" localSheetId="0">'Rekapitulace stavby'!$49:$49</definedName>
    <definedName name="_xlnm.Print_Area" localSheetId="1">'01.2 - Stav. úpr.+ nástav...'!$C$4:$J$38,'01.2 - Stav. úpr.+ nástav...'!$C$44:$J$83,'01.2 - Stav. úpr.+ nástav...'!$C$89:$K$494</definedName>
    <definedName name="_xlnm.Print_Area" localSheetId="2">'Pokyny pro vyplnění'!$B$2:$K$69,'Pokyny pro vyplnění'!$B$72:$K$116,'Pokyny pro vyplnění'!$B$119:$K$188,'Pokyny pro vyplnění'!$B$196:$K$216</definedName>
    <definedName name="_xlnm.Print_Area" localSheetId="0">'Rekapitulace stavby'!$D$4:$AO$33,'Rekapitulace stavby'!$C$39:$AQ$54</definedName>
  </definedNames>
  <calcPr calcId="162913"/>
</workbook>
</file>

<file path=xl/calcChain.xml><?xml version="1.0" encoding="utf-8"?>
<calcChain xmlns="http://schemas.openxmlformats.org/spreadsheetml/2006/main">
  <c r="AY53" i="1" l="1"/>
  <c r="AX53" i="1"/>
  <c r="BI494" i="2"/>
  <c r="BH494" i="2"/>
  <c r="BG494" i="2"/>
  <c r="BF494" i="2"/>
  <c r="T494" i="2"/>
  <c r="T493" i="2" s="1"/>
  <c r="T492" i="2" s="1"/>
  <c r="R494" i="2"/>
  <c r="R493" i="2" s="1"/>
  <c r="R492" i="2" s="1"/>
  <c r="P494" i="2"/>
  <c r="P493" i="2" s="1"/>
  <c r="P492" i="2" s="1"/>
  <c r="BK494" i="2"/>
  <c r="BK493" i="2" s="1"/>
  <c r="J494" i="2"/>
  <c r="BE494" i="2" s="1"/>
  <c r="BI479" i="2"/>
  <c r="BH479" i="2"/>
  <c r="BG479" i="2"/>
  <c r="BF479" i="2"/>
  <c r="BE479" i="2"/>
  <c r="T479" i="2"/>
  <c r="R479" i="2"/>
  <c r="P479" i="2"/>
  <c r="BK479" i="2"/>
  <c r="J479" i="2"/>
  <c r="BI469" i="2"/>
  <c r="BH469" i="2"/>
  <c r="BG469" i="2"/>
  <c r="BF469" i="2"/>
  <c r="T469" i="2"/>
  <c r="T468" i="2" s="1"/>
  <c r="R469" i="2"/>
  <c r="R468" i="2" s="1"/>
  <c r="P469" i="2"/>
  <c r="P468" i="2" s="1"/>
  <c r="BK469" i="2"/>
  <c r="BK468" i="2" s="1"/>
  <c r="J468" i="2" s="1"/>
  <c r="J80" i="2" s="1"/>
  <c r="J469" i="2"/>
  <c r="BE469" i="2" s="1"/>
  <c r="BI460" i="2"/>
  <c r="BH460" i="2"/>
  <c r="BG460" i="2"/>
  <c r="BF460" i="2"/>
  <c r="BE460" i="2"/>
  <c r="T460" i="2"/>
  <c r="T459" i="2" s="1"/>
  <c r="R460" i="2"/>
  <c r="R459" i="2" s="1"/>
  <c r="P460" i="2"/>
  <c r="P459" i="2" s="1"/>
  <c r="BK460" i="2"/>
  <c r="BK459" i="2" s="1"/>
  <c r="J459" i="2" s="1"/>
  <c r="J79" i="2" s="1"/>
  <c r="J460" i="2"/>
  <c r="BI457" i="2"/>
  <c r="BH457" i="2"/>
  <c r="BG457" i="2"/>
  <c r="BF457" i="2"/>
  <c r="BE457" i="2"/>
  <c r="T457" i="2"/>
  <c r="R457" i="2"/>
  <c r="P457" i="2"/>
  <c r="BK457" i="2"/>
  <c r="J457" i="2"/>
  <c r="BI447" i="2"/>
  <c r="BH447" i="2"/>
  <c r="BG447" i="2"/>
  <c r="BF447" i="2"/>
  <c r="T447" i="2"/>
  <c r="R447" i="2"/>
  <c r="P447" i="2"/>
  <c r="BK447" i="2"/>
  <c r="J447" i="2"/>
  <c r="BE447" i="2" s="1"/>
  <c r="BI446" i="2"/>
  <c r="BH446" i="2"/>
  <c r="BG446" i="2"/>
  <c r="BF446" i="2"/>
  <c r="BE446" i="2"/>
  <c r="T446" i="2"/>
  <c r="R446" i="2"/>
  <c r="P446" i="2"/>
  <c r="BK446" i="2"/>
  <c r="J446" i="2"/>
  <c r="BI444" i="2"/>
  <c r="BH444" i="2"/>
  <c r="BG444" i="2"/>
  <c r="BF444" i="2"/>
  <c r="BE444" i="2"/>
  <c r="T444" i="2"/>
  <c r="R444" i="2"/>
  <c r="P444" i="2"/>
  <c r="BK444" i="2"/>
  <c r="J444" i="2"/>
  <c r="BI442" i="2"/>
  <c r="BH442" i="2"/>
  <c r="BG442" i="2"/>
  <c r="BF442" i="2"/>
  <c r="BE442" i="2"/>
  <c r="T442" i="2"/>
  <c r="R442" i="2"/>
  <c r="P442" i="2"/>
  <c r="BK442" i="2"/>
  <c r="J442" i="2"/>
  <c r="BI424" i="2"/>
  <c r="BH424" i="2"/>
  <c r="BG424" i="2"/>
  <c r="BF424" i="2"/>
  <c r="BE424" i="2"/>
  <c r="T424" i="2"/>
  <c r="T423" i="2" s="1"/>
  <c r="R424" i="2"/>
  <c r="R423" i="2" s="1"/>
  <c r="P424" i="2"/>
  <c r="P423" i="2" s="1"/>
  <c r="BK424" i="2"/>
  <c r="BK423" i="2" s="1"/>
  <c r="J423" i="2" s="1"/>
  <c r="J78" i="2" s="1"/>
  <c r="J424" i="2"/>
  <c r="BI421" i="2"/>
  <c r="BH421" i="2"/>
  <c r="BG421" i="2"/>
  <c r="BF421" i="2"/>
  <c r="BE421" i="2"/>
  <c r="T421" i="2"/>
  <c r="R421" i="2"/>
  <c r="P421" i="2"/>
  <c r="BK421" i="2"/>
  <c r="J421" i="2"/>
  <c r="BI411" i="2"/>
  <c r="BH411" i="2"/>
  <c r="BG411" i="2"/>
  <c r="BF411" i="2"/>
  <c r="T411" i="2"/>
  <c r="R411" i="2"/>
  <c r="P411" i="2"/>
  <c r="BK411" i="2"/>
  <c r="J411" i="2"/>
  <c r="BE411" i="2" s="1"/>
  <c r="BI398" i="2"/>
  <c r="BH398" i="2"/>
  <c r="BG398" i="2"/>
  <c r="BF398" i="2"/>
  <c r="BE398" i="2"/>
  <c r="T398" i="2"/>
  <c r="R398" i="2"/>
  <c r="P398" i="2"/>
  <c r="BK398" i="2"/>
  <c r="J398" i="2"/>
  <c r="BI387" i="2"/>
  <c r="BH387" i="2"/>
  <c r="BG387" i="2"/>
  <c r="BF387" i="2"/>
  <c r="T387" i="2"/>
  <c r="R387" i="2"/>
  <c r="P387" i="2"/>
  <c r="BK387" i="2"/>
  <c r="J387" i="2"/>
  <c r="BE387" i="2" s="1"/>
  <c r="BI384" i="2"/>
  <c r="BH384" i="2"/>
  <c r="BG384" i="2"/>
  <c r="BF384" i="2"/>
  <c r="BE384" i="2"/>
  <c r="T384" i="2"/>
  <c r="R384" i="2"/>
  <c r="P384" i="2"/>
  <c r="BK384" i="2"/>
  <c r="J384" i="2"/>
  <c r="BI380" i="2"/>
  <c r="BH380" i="2"/>
  <c r="BG380" i="2"/>
  <c r="BF380" i="2"/>
  <c r="T380" i="2"/>
  <c r="T379" i="2" s="1"/>
  <c r="R380" i="2"/>
  <c r="R379" i="2" s="1"/>
  <c r="P380" i="2"/>
  <c r="P379" i="2" s="1"/>
  <c r="BK380" i="2"/>
  <c r="BK379" i="2" s="1"/>
  <c r="J379" i="2" s="1"/>
  <c r="J77" i="2" s="1"/>
  <c r="J380" i="2"/>
  <c r="BE380" i="2" s="1"/>
  <c r="BI377" i="2"/>
  <c r="BH377" i="2"/>
  <c r="BG377" i="2"/>
  <c r="BF377" i="2"/>
  <c r="T377" i="2"/>
  <c r="R377" i="2"/>
  <c r="P377" i="2"/>
  <c r="BK377" i="2"/>
  <c r="J377" i="2"/>
  <c r="BE377" i="2" s="1"/>
  <c r="BI369" i="2"/>
  <c r="BH369" i="2"/>
  <c r="BG369" i="2"/>
  <c r="BF369" i="2"/>
  <c r="T369" i="2"/>
  <c r="R369" i="2"/>
  <c r="P369" i="2"/>
  <c r="BK369" i="2"/>
  <c r="J369" i="2"/>
  <c r="BE369" i="2" s="1"/>
  <c r="BI365" i="2"/>
  <c r="BH365" i="2"/>
  <c r="BG365" i="2"/>
  <c r="BF365" i="2"/>
  <c r="T365" i="2"/>
  <c r="R365" i="2"/>
  <c r="P365" i="2"/>
  <c r="BK365" i="2"/>
  <c r="J365" i="2"/>
  <c r="BE365" i="2" s="1"/>
  <c r="BI357" i="2"/>
  <c r="BH357" i="2"/>
  <c r="BG357" i="2"/>
  <c r="BF357" i="2"/>
  <c r="BE357" i="2"/>
  <c r="T357" i="2"/>
  <c r="R357" i="2"/>
  <c r="P357" i="2"/>
  <c r="BK357" i="2"/>
  <c r="J357" i="2"/>
  <c r="BI353" i="2"/>
  <c r="BH353" i="2"/>
  <c r="BG353" i="2"/>
  <c r="BF353" i="2"/>
  <c r="BE353" i="2"/>
  <c r="T353" i="2"/>
  <c r="R353" i="2"/>
  <c r="P353" i="2"/>
  <c r="BK353" i="2"/>
  <c r="J353" i="2"/>
  <c r="BI346" i="2"/>
  <c r="BH346" i="2"/>
  <c r="BG346" i="2"/>
  <c r="BF346" i="2"/>
  <c r="BE346" i="2"/>
  <c r="T346" i="2"/>
  <c r="R346" i="2"/>
  <c r="P346" i="2"/>
  <c r="BK346" i="2"/>
  <c r="J346" i="2"/>
  <c r="BI332" i="2"/>
  <c r="BH332" i="2"/>
  <c r="BG332" i="2"/>
  <c r="BF332" i="2"/>
  <c r="BE332" i="2"/>
  <c r="T332" i="2"/>
  <c r="T331" i="2" s="1"/>
  <c r="R332" i="2"/>
  <c r="R331" i="2" s="1"/>
  <c r="P332" i="2"/>
  <c r="P331" i="2" s="1"/>
  <c r="BK332" i="2"/>
  <c r="BK331" i="2" s="1"/>
  <c r="J331" i="2" s="1"/>
  <c r="J76" i="2" s="1"/>
  <c r="J332" i="2"/>
  <c r="BI329" i="2"/>
  <c r="BH329" i="2"/>
  <c r="BG329" i="2"/>
  <c r="BF329" i="2"/>
  <c r="T329" i="2"/>
  <c r="R329" i="2"/>
  <c r="P329" i="2"/>
  <c r="BK329" i="2"/>
  <c r="J329" i="2"/>
  <c r="BE329" i="2" s="1"/>
  <c r="BI327" i="2"/>
  <c r="BH327" i="2"/>
  <c r="BG327" i="2"/>
  <c r="BF327" i="2"/>
  <c r="T327" i="2"/>
  <c r="R327" i="2"/>
  <c r="P327" i="2"/>
  <c r="BK327" i="2"/>
  <c r="J327" i="2"/>
  <c r="BE327" i="2" s="1"/>
  <c r="BI322" i="2"/>
  <c r="BH322" i="2"/>
  <c r="BG322" i="2"/>
  <c r="BF322" i="2"/>
  <c r="T322" i="2"/>
  <c r="R322" i="2"/>
  <c r="P322" i="2"/>
  <c r="BK322" i="2"/>
  <c r="J322" i="2"/>
  <c r="BE322" i="2" s="1"/>
  <c r="BI319" i="2"/>
  <c r="BH319" i="2"/>
  <c r="BG319" i="2"/>
  <c r="BF319" i="2"/>
  <c r="T319" i="2"/>
  <c r="R319" i="2"/>
  <c r="P319" i="2"/>
  <c r="BK319" i="2"/>
  <c r="J319" i="2"/>
  <c r="BE319" i="2" s="1"/>
  <c r="BI311" i="2"/>
  <c r="BH311" i="2"/>
  <c r="BG311" i="2"/>
  <c r="BF311" i="2"/>
  <c r="T311" i="2"/>
  <c r="T310" i="2" s="1"/>
  <c r="R311" i="2"/>
  <c r="R310" i="2" s="1"/>
  <c r="P311" i="2"/>
  <c r="P310" i="2" s="1"/>
  <c r="BK311" i="2"/>
  <c r="BK310" i="2" s="1"/>
  <c r="J310" i="2" s="1"/>
  <c r="J75" i="2" s="1"/>
  <c r="J311" i="2"/>
  <c r="BE311" i="2" s="1"/>
  <c r="BI309" i="2"/>
  <c r="BH309" i="2"/>
  <c r="BG309" i="2"/>
  <c r="BF309" i="2"/>
  <c r="T309" i="2"/>
  <c r="T308" i="2" s="1"/>
  <c r="R309" i="2"/>
  <c r="R308" i="2" s="1"/>
  <c r="P309" i="2"/>
  <c r="P308" i="2" s="1"/>
  <c r="BK309" i="2"/>
  <c r="BK308" i="2" s="1"/>
  <c r="J308" i="2" s="1"/>
  <c r="J74" i="2" s="1"/>
  <c r="J309" i="2"/>
  <c r="BE309" i="2" s="1"/>
  <c r="BI307" i="2"/>
  <c r="BH307" i="2"/>
  <c r="BG307" i="2"/>
  <c r="BF307" i="2"/>
  <c r="T307" i="2"/>
  <c r="T306" i="2" s="1"/>
  <c r="R307" i="2"/>
  <c r="R306" i="2" s="1"/>
  <c r="P307" i="2"/>
  <c r="P306" i="2" s="1"/>
  <c r="BK307" i="2"/>
  <c r="BK306" i="2" s="1"/>
  <c r="J306" i="2" s="1"/>
  <c r="J73" i="2" s="1"/>
  <c r="J307" i="2"/>
  <c r="BE307" i="2" s="1"/>
  <c r="BI304" i="2"/>
  <c r="BH304" i="2"/>
  <c r="BG304" i="2"/>
  <c r="BF304" i="2"/>
  <c r="BE304" i="2"/>
  <c r="T304" i="2"/>
  <c r="R304" i="2"/>
  <c r="P304" i="2"/>
  <c r="BK304" i="2"/>
  <c r="J304" i="2"/>
  <c r="BI301" i="2"/>
  <c r="BH301" i="2"/>
  <c r="BG301" i="2"/>
  <c r="BF301" i="2"/>
  <c r="BE301" i="2"/>
  <c r="T301" i="2"/>
  <c r="R301" i="2"/>
  <c r="P301" i="2"/>
  <c r="BK301" i="2"/>
  <c r="J301" i="2"/>
  <c r="BI294" i="2"/>
  <c r="BH294" i="2"/>
  <c r="BG294" i="2"/>
  <c r="BF294" i="2"/>
  <c r="BE294" i="2"/>
  <c r="T294" i="2"/>
  <c r="R294" i="2"/>
  <c r="P294" i="2"/>
  <c r="BK294" i="2"/>
  <c r="J294" i="2"/>
  <c r="BI291" i="2"/>
  <c r="BH291" i="2"/>
  <c r="BG291" i="2"/>
  <c r="BF291" i="2"/>
  <c r="BE291" i="2"/>
  <c r="T291" i="2"/>
  <c r="R291" i="2"/>
  <c r="P291" i="2"/>
  <c r="BK291" i="2"/>
  <c r="J291" i="2"/>
  <c r="BI285" i="2"/>
  <c r="BH285" i="2"/>
  <c r="BG285" i="2"/>
  <c r="BF285" i="2"/>
  <c r="BE285" i="2"/>
  <c r="T285" i="2"/>
  <c r="T284" i="2" s="1"/>
  <c r="T283" i="2" s="1"/>
  <c r="R285" i="2"/>
  <c r="R284" i="2" s="1"/>
  <c r="P285" i="2"/>
  <c r="P284" i="2" s="1"/>
  <c r="BK285" i="2"/>
  <c r="BK284" i="2" s="1"/>
  <c r="J285" i="2"/>
  <c r="BI281" i="2"/>
  <c r="BH281" i="2"/>
  <c r="BG281" i="2"/>
  <c r="BF281" i="2"/>
  <c r="BE281" i="2"/>
  <c r="T281" i="2"/>
  <c r="T280" i="2" s="1"/>
  <c r="R281" i="2"/>
  <c r="R280" i="2" s="1"/>
  <c r="P281" i="2"/>
  <c r="P280" i="2" s="1"/>
  <c r="BK281" i="2"/>
  <c r="BK280" i="2" s="1"/>
  <c r="J280" i="2" s="1"/>
  <c r="J70" i="2" s="1"/>
  <c r="J281" i="2"/>
  <c r="BI277" i="2"/>
  <c r="BH277" i="2"/>
  <c r="BG277" i="2"/>
  <c r="BF277" i="2"/>
  <c r="T277" i="2"/>
  <c r="R277" i="2"/>
  <c r="P277" i="2"/>
  <c r="BK277" i="2"/>
  <c r="J277" i="2"/>
  <c r="BE277" i="2" s="1"/>
  <c r="BI273" i="2"/>
  <c r="BH273" i="2"/>
  <c r="BG273" i="2"/>
  <c r="BF273" i="2"/>
  <c r="T273" i="2"/>
  <c r="R273" i="2"/>
  <c r="P273" i="2"/>
  <c r="BK273" i="2"/>
  <c r="J273" i="2"/>
  <c r="BE273" i="2" s="1"/>
  <c r="BI271" i="2"/>
  <c r="BH271" i="2"/>
  <c r="BG271" i="2"/>
  <c r="BF271" i="2"/>
  <c r="T271" i="2"/>
  <c r="R271" i="2"/>
  <c r="P271" i="2"/>
  <c r="BK271" i="2"/>
  <c r="J271" i="2"/>
  <c r="BE271" i="2" s="1"/>
  <c r="BI269" i="2"/>
  <c r="BH269" i="2"/>
  <c r="BG269" i="2"/>
  <c r="BF269" i="2"/>
  <c r="T269" i="2"/>
  <c r="R269" i="2"/>
  <c r="P269" i="2"/>
  <c r="BK269" i="2"/>
  <c r="J269" i="2"/>
  <c r="BE269" i="2" s="1"/>
  <c r="BI265" i="2"/>
  <c r="BH265" i="2"/>
  <c r="BG265" i="2"/>
  <c r="BF265" i="2"/>
  <c r="T265" i="2"/>
  <c r="R265" i="2"/>
  <c r="P265" i="2"/>
  <c r="BK265" i="2"/>
  <c r="J265" i="2"/>
  <c r="BE265" i="2" s="1"/>
  <c r="BI261" i="2"/>
  <c r="BH261" i="2"/>
  <c r="BG261" i="2"/>
  <c r="BF261" i="2"/>
  <c r="T261" i="2"/>
  <c r="R261" i="2"/>
  <c r="P261" i="2"/>
  <c r="BK261" i="2"/>
  <c r="J261" i="2"/>
  <c r="BE261" i="2" s="1"/>
  <c r="BI256" i="2"/>
  <c r="BH256" i="2"/>
  <c r="BG256" i="2"/>
  <c r="BF256" i="2"/>
  <c r="BE256" i="2"/>
  <c r="T256" i="2"/>
  <c r="R256" i="2"/>
  <c r="P256" i="2"/>
  <c r="BK256" i="2"/>
  <c r="J256" i="2"/>
  <c r="BI250" i="2"/>
  <c r="BH250" i="2"/>
  <c r="BG250" i="2"/>
  <c r="BF250" i="2"/>
  <c r="BE250" i="2"/>
  <c r="T250" i="2"/>
  <c r="R250" i="2"/>
  <c r="P250" i="2"/>
  <c r="BK250" i="2"/>
  <c r="J250" i="2"/>
  <c r="BI246" i="2"/>
  <c r="BH246" i="2"/>
  <c r="BG246" i="2"/>
  <c r="BF246" i="2"/>
  <c r="BE246" i="2"/>
  <c r="T246" i="2"/>
  <c r="R246" i="2"/>
  <c r="P246" i="2"/>
  <c r="BK246" i="2"/>
  <c r="J246" i="2"/>
  <c r="BI242" i="2"/>
  <c r="BH242" i="2"/>
  <c r="BG242" i="2"/>
  <c r="BF242" i="2"/>
  <c r="BE242" i="2"/>
  <c r="T242" i="2"/>
  <c r="T241" i="2" s="1"/>
  <c r="R242" i="2"/>
  <c r="R241" i="2" s="1"/>
  <c r="P242" i="2"/>
  <c r="P241" i="2" s="1"/>
  <c r="BK242" i="2"/>
  <c r="BK241" i="2" s="1"/>
  <c r="J241" i="2" s="1"/>
  <c r="J69" i="2" s="1"/>
  <c r="J242" i="2"/>
  <c r="BI231" i="2"/>
  <c r="BH231" i="2"/>
  <c r="BG231" i="2"/>
  <c r="BF231" i="2"/>
  <c r="T231" i="2"/>
  <c r="R231" i="2"/>
  <c r="P231" i="2"/>
  <c r="BK231" i="2"/>
  <c r="J231" i="2"/>
  <c r="BE231" i="2" s="1"/>
  <c r="BI226" i="2"/>
  <c r="BH226" i="2"/>
  <c r="BG226" i="2"/>
  <c r="BF226" i="2"/>
  <c r="T226" i="2"/>
  <c r="T225" i="2" s="1"/>
  <c r="R226" i="2"/>
  <c r="R225" i="2" s="1"/>
  <c r="P226" i="2"/>
  <c r="P225" i="2" s="1"/>
  <c r="BK226" i="2"/>
  <c r="BK225" i="2" s="1"/>
  <c r="J225" i="2" s="1"/>
  <c r="J68" i="2" s="1"/>
  <c r="J226" i="2"/>
  <c r="BE226" i="2" s="1"/>
  <c r="BI220" i="2"/>
  <c r="BH220" i="2"/>
  <c r="BG220" i="2"/>
  <c r="BF220" i="2"/>
  <c r="BE220" i="2"/>
  <c r="T220" i="2"/>
  <c r="T219" i="2" s="1"/>
  <c r="R220" i="2"/>
  <c r="R219" i="2" s="1"/>
  <c r="P220" i="2"/>
  <c r="P219" i="2" s="1"/>
  <c r="BK220" i="2"/>
  <c r="BK219" i="2" s="1"/>
  <c r="J219" i="2" s="1"/>
  <c r="J67" i="2" s="1"/>
  <c r="J220" i="2"/>
  <c r="BI212" i="2"/>
  <c r="BH212" i="2"/>
  <c r="BG212" i="2"/>
  <c r="BF212" i="2"/>
  <c r="T212" i="2"/>
  <c r="R212" i="2"/>
  <c r="P212" i="2"/>
  <c r="BK212" i="2"/>
  <c r="J212" i="2"/>
  <c r="BE212" i="2" s="1"/>
  <c r="BI208" i="2"/>
  <c r="BH208" i="2"/>
  <c r="BG208" i="2"/>
  <c r="BF208" i="2"/>
  <c r="T208" i="2"/>
  <c r="R208" i="2"/>
  <c r="P208" i="2"/>
  <c r="BK208" i="2"/>
  <c r="J208" i="2"/>
  <c r="BE208" i="2" s="1"/>
  <c r="BI203" i="2"/>
  <c r="BH203" i="2"/>
  <c r="BG203" i="2"/>
  <c r="BF203" i="2"/>
  <c r="T203" i="2"/>
  <c r="R203" i="2"/>
  <c r="P203" i="2"/>
  <c r="BK203" i="2"/>
  <c r="J203" i="2"/>
  <c r="BE203" i="2" s="1"/>
  <c r="BI199" i="2"/>
  <c r="BH199" i="2"/>
  <c r="BG199" i="2"/>
  <c r="BF199" i="2"/>
  <c r="BE199" i="2"/>
  <c r="T199" i="2"/>
  <c r="T198" i="2" s="1"/>
  <c r="R199" i="2"/>
  <c r="R198" i="2" s="1"/>
  <c r="P199" i="2"/>
  <c r="P198" i="2" s="1"/>
  <c r="BK199" i="2"/>
  <c r="BK198" i="2" s="1"/>
  <c r="J198" i="2" s="1"/>
  <c r="J66" i="2" s="1"/>
  <c r="J199" i="2"/>
  <c r="BI193" i="2"/>
  <c r="BH193" i="2"/>
  <c r="BG193" i="2"/>
  <c r="BF193" i="2"/>
  <c r="T193" i="2"/>
  <c r="T192" i="2" s="1"/>
  <c r="R193" i="2"/>
  <c r="R192" i="2" s="1"/>
  <c r="P193" i="2"/>
  <c r="P192" i="2" s="1"/>
  <c r="BK193" i="2"/>
  <c r="BK192" i="2" s="1"/>
  <c r="J192" i="2" s="1"/>
  <c r="J65" i="2" s="1"/>
  <c r="J193" i="2"/>
  <c r="BE193" i="2" s="1"/>
  <c r="BI189" i="2"/>
  <c r="BH189" i="2"/>
  <c r="BG189" i="2"/>
  <c r="BF189" i="2"/>
  <c r="T189" i="2"/>
  <c r="R189" i="2"/>
  <c r="P189" i="2"/>
  <c r="BK189" i="2"/>
  <c r="J189" i="2"/>
  <c r="BE189" i="2" s="1"/>
  <c r="BI169" i="2"/>
  <c r="BH169" i="2"/>
  <c r="BG169" i="2"/>
  <c r="BF169" i="2"/>
  <c r="BE169" i="2"/>
  <c r="T169" i="2"/>
  <c r="R169" i="2"/>
  <c r="P169" i="2"/>
  <c r="BK169" i="2"/>
  <c r="J169" i="2"/>
  <c r="BI166" i="2"/>
  <c r="BH166" i="2"/>
  <c r="BG166" i="2"/>
  <c r="BF166" i="2"/>
  <c r="BE166" i="2"/>
  <c r="T166" i="2"/>
  <c r="R166" i="2"/>
  <c r="P166" i="2"/>
  <c r="BK166" i="2"/>
  <c r="J166" i="2"/>
  <c r="BI160" i="2"/>
  <c r="BH160" i="2"/>
  <c r="BG160" i="2"/>
  <c r="BF160" i="2"/>
  <c r="BE160" i="2"/>
  <c r="T160" i="2"/>
  <c r="R160" i="2"/>
  <c r="P160" i="2"/>
  <c r="BK160" i="2"/>
  <c r="J160" i="2"/>
  <c r="BI149" i="2"/>
  <c r="BH149" i="2"/>
  <c r="BG149" i="2"/>
  <c r="BF149" i="2"/>
  <c r="BE149" i="2"/>
  <c r="T149" i="2"/>
  <c r="T148" i="2" s="1"/>
  <c r="R149" i="2"/>
  <c r="R148" i="2" s="1"/>
  <c r="P149" i="2"/>
  <c r="P148" i="2" s="1"/>
  <c r="BK149" i="2"/>
  <c r="BK148" i="2" s="1"/>
  <c r="J148" i="2" s="1"/>
  <c r="J64" i="2" s="1"/>
  <c r="J149" i="2"/>
  <c r="BI142" i="2"/>
  <c r="BH142" i="2"/>
  <c r="BG142" i="2"/>
  <c r="BF142" i="2"/>
  <c r="T142" i="2"/>
  <c r="R142" i="2"/>
  <c r="P142" i="2"/>
  <c r="BK142" i="2"/>
  <c r="J142" i="2"/>
  <c r="BE142" i="2" s="1"/>
  <c r="BI133" i="2"/>
  <c r="BH133" i="2"/>
  <c r="BG133" i="2"/>
  <c r="BF133" i="2"/>
  <c r="T133" i="2"/>
  <c r="T132" i="2" s="1"/>
  <c r="R133" i="2"/>
  <c r="R132" i="2" s="1"/>
  <c r="P133" i="2"/>
  <c r="P132" i="2" s="1"/>
  <c r="BK133" i="2"/>
  <c r="BK132" i="2" s="1"/>
  <c r="J132" i="2" s="1"/>
  <c r="J63" i="2" s="1"/>
  <c r="J133" i="2"/>
  <c r="BE133" i="2" s="1"/>
  <c r="BI125" i="2"/>
  <c r="BH125" i="2"/>
  <c r="BG125" i="2"/>
  <c r="BF125" i="2"/>
  <c r="BE125" i="2"/>
  <c r="T125" i="2"/>
  <c r="R125" i="2"/>
  <c r="P125" i="2"/>
  <c r="BK125" i="2"/>
  <c r="J125" i="2"/>
  <c r="BI118" i="2"/>
  <c r="BH118" i="2"/>
  <c r="BG118" i="2"/>
  <c r="BF118" i="2"/>
  <c r="BE118" i="2"/>
  <c r="T118" i="2"/>
  <c r="R118" i="2"/>
  <c r="P118" i="2"/>
  <c r="BK118" i="2"/>
  <c r="J118" i="2"/>
  <c r="BI111" i="2"/>
  <c r="BH111" i="2"/>
  <c r="BG111" i="2"/>
  <c r="BF111" i="2"/>
  <c r="BE111" i="2"/>
  <c r="T111" i="2"/>
  <c r="R111" i="2"/>
  <c r="P111" i="2"/>
  <c r="BK111" i="2"/>
  <c r="J111" i="2"/>
  <c r="BI107" i="2"/>
  <c r="F36" i="2" s="1"/>
  <c r="BD53" i="1" s="1"/>
  <c r="BD52" i="1" s="1"/>
  <c r="BD51" i="1" s="1"/>
  <c r="W30" i="1" s="1"/>
  <c r="BH107" i="2"/>
  <c r="F35" i="2" s="1"/>
  <c r="BC53" i="1" s="1"/>
  <c r="BC52" i="1" s="1"/>
  <c r="BG107" i="2"/>
  <c r="F34" i="2" s="1"/>
  <c r="BB53" i="1" s="1"/>
  <c r="BB52" i="1" s="1"/>
  <c r="BF107" i="2"/>
  <c r="F33" i="2" s="1"/>
  <c r="BA53" i="1" s="1"/>
  <c r="BA52" i="1" s="1"/>
  <c r="BE107" i="2"/>
  <c r="T107" i="2"/>
  <c r="T106" i="2" s="1"/>
  <c r="R107" i="2"/>
  <c r="R106" i="2" s="1"/>
  <c r="P107" i="2"/>
  <c r="P106" i="2" s="1"/>
  <c r="BK107" i="2"/>
  <c r="BK106" i="2" s="1"/>
  <c r="J107" i="2"/>
  <c r="F98" i="2"/>
  <c r="E96" i="2"/>
  <c r="F53" i="2"/>
  <c r="E51" i="2"/>
  <c r="J23" i="2"/>
  <c r="E23" i="2"/>
  <c r="J100" i="2" s="1"/>
  <c r="J22" i="2"/>
  <c r="J20" i="2"/>
  <c r="E20" i="2"/>
  <c r="F56" i="2" s="1"/>
  <c r="J19" i="2"/>
  <c r="J17" i="2"/>
  <c r="E17" i="2"/>
  <c r="F55" i="2" s="1"/>
  <c r="J16" i="2"/>
  <c r="J14" i="2"/>
  <c r="J53" i="2" s="1"/>
  <c r="E7" i="2"/>
  <c r="E47" i="2" s="1"/>
  <c r="AS52" i="1"/>
  <c r="AS51" i="1"/>
  <c r="L47" i="1"/>
  <c r="AM46" i="1"/>
  <c r="L46" i="1"/>
  <c r="AM44" i="1"/>
  <c r="L44" i="1"/>
  <c r="L42" i="1"/>
  <c r="L41" i="1"/>
  <c r="P105" i="2" l="1"/>
  <c r="AW52" i="1"/>
  <c r="BA51" i="1"/>
  <c r="J284" i="2"/>
  <c r="J72" i="2" s="1"/>
  <c r="BK283" i="2"/>
  <c r="J283" i="2" s="1"/>
  <c r="J71" i="2" s="1"/>
  <c r="BK105" i="2"/>
  <c r="J106" i="2"/>
  <c r="J62" i="2" s="1"/>
  <c r="BB51" i="1"/>
  <c r="AX52" i="1"/>
  <c r="P283" i="2"/>
  <c r="BK492" i="2"/>
  <c r="J492" i="2" s="1"/>
  <c r="J81" i="2" s="1"/>
  <c r="J493" i="2"/>
  <c r="J82" i="2" s="1"/>
  <c r="J32" i="2"/>
  <c r="AV53" i="1" s="1"/>
  <c r="R105" i="2"/>
  <c r="T105" i="2"/>
  <c r="T104" i="2" s="1"/>
  <c r="AY52" i="1"/>
  <c r="BC51" i="1"/>
  <c r="R283" i="2"/>
  <c r="J55" i="2"/>
  <c r="F101" i="2"/>
  <c r="J33" i="2"/>
  <c r="AW53" i="1" s="1"/>
  <c r="J98" i="2"/>
  <c r="F32" i="2"/>
  <c r="AZ53" i="1" s="1"/>
  <c r="AZ52" i="1" s="1"/>
  <c r="E92" i="2"/>
  <c r="F100" i="2"/>
  <c r="AX51" i="1" l="1"/>
  <c r="W28" i="1"/>
  <c r="AV52" i="1"/>
  <c r="AT52" i="1" s="1"/>
  <c r="AZ51" i="1"/>
  <c r="W27" i="1"/>
  <c r="AW51" i="1"/>
  <c r="AK27" i="1" s="1"/>
  <c r="R104" i="2"/>
  <c r="J105" i="2"/>
  <c r="J61" i="2" s="1"/>
  <c r="BK104" i="2"/>
  <c r="J104" i="2" s="1"/>
  <c r="W29" i="1"/>
  <c r="AY51" i="1"/>
  <c r="AT53" i="1"/>
  <c r="P104" i="2"/>
  <c r="AU53" i="1" s="1"/>
  <c r="AU52" i="1" s="1"/>
  <c r="AU51" i="1" s="1"/>
  <c r="AV51" i="1" l="1"/>
  <c r="W26" i="1"/>
  <c r="J60" i="2"/>
  <c r="J29" i="2"/>
  <c r="AG53" i="1" l="1"/>
  <c r="J38" i="2"/>
  <c r="AT51" i="1"/>
  <c r="AK26" i="1"/>
  <c r="AN53" i="1" l="1"/>
  <c r="AG52" i="1"/>
  <c r="AN52" i="1" l="1"/>
  <c r="AG51" i="1"/>
  <c r="AK23" i="1" l="1"/>
  <c r="AK32" i="1" s="1"/>
  <c r="AN51" i="1"/>
</calcChain>
</file>

<file path=xl/sharedStrings.xml><?xml version="1.0" encoding="utf-8"?>
<sst xmlns="http://schemas.openxmlformats.org/spreadsheetml/2006/main" count="4628" uniqueCount="798">
  <si>
    <t>Export VZ</t>
  </si>
  <si>
    <t>List obsahuje:</t>
  </si>
  <si>
    <t>1) Rekapitulace stavby</t>
  </si>
  <si>
    <t>2) Rekapitulace objektů stavby a soupisů prací</t>
  </si>
  <si>
    <t>3.0</t>
  </si>
  <si>
    <t>ZAMOK</t>
  </si>
  <si>
    <t>False</t>
  </si>
  <si>
    <t>{16890ff1-434a-477d-9e1c-3d7f75416553}</t>
  </si>
  <si>
    <t>0,01</t>
  </si>
  <si>
    <t>21</t>
  </si>
  <si>
    <t>15</t>
  </si>
  <si>
    <t>REKAPITULACE STAVBY</t>
  </si>
  <si>
    <t>v ---  níže se nacházejí doplnkové a pomocné údaje k sestavám  --- v</t>
  </si>
  <si>
    <t>Návod na vyplnění</t>
  </si>
  <si>
    <t>0,001</t>
  </si>
  <si>
    <t>Kód:</t>
  </si>
  <si>
    <t>VZ171008</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</si>
  <si>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</si>
  <si>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</si>
  <si>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Stavební úpravy a nástavba MŠ Tovéř - 30%  uznatelné náklady</t>
  </si>
  <si>
    <t>0,1</t>
  </si>
  <si>
    <t>KSO:</t>
  </si>
  <si>
    <t/>
  </si>
  <si>
    <t>CC-CZ:</t>
  </si>
  <si>
    <t>1</t>
  </si>
  <si>
    <t>Místo:</t>
  </si>
  <si>
    <t xml:space="preserve"> </t>
  </si>
  <si>
    <t>Datum:</t>
  </si>
  <si>
    <t>20. 10. 2017</t>
  </si>
  <si>
    <t>10</t>
  </si>
  <si>
    <t>100</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</si>
  <si>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</si>
  <si>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</si>
  <si>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</si>
  <si>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</si>
  <si>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</si>
  <si>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</si>
  <si>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</si>
  <si>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</si>
  <si>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</si>
  <si>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</si>
  <si>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</si>
  <si>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</si>
  <si>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</si>
  <si>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</si>
  <si>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</si>
  <si>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</si>
  <si>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</si>
  <si>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</si>
  <si>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</si>
  <si>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</si>
  <si>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</si>
  <si>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</si>
  <si>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</si>
  <si>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</si>
  <si>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</si>
  <si>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</si>
  <si>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</si>
  <si>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</si>
  <si>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</si>
  <si>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</si>
  <si>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</si>
  <si>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</si>
  <si>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</si>
  <si>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</si>
  <si>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</si>
  <si>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</si>
  <si>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</si>
  <si>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</si>
  <si>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</si>
  <si>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</si>
  <si>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</si>
  <si>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</si>
  <si>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</si>
  <si>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</si>
  <si>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</si>
  <si>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</si>
  <si>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</si>
  <si>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</si>
  <si>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STA</t>
  </si>
  <si>
    <t>{2805925c-29b5-4fb3-a684-888dc9fe009e}</t>
  </si>
  <si>
    <t>2</t>
  </si>
  <si>
    <t>/</t>
  </si>
  <si>
    <t>01.2</t>
  </si>
  <si>
    <t>Stav. úpr.+ nástavba MŠ Tovéř - 30%  uznatelné náklady</t>
  </si>
  <si>
    <t>Soupis</t>
  </si>
  <si>
    <t>{dbe11e32-719e-410d-91f1-d0e7b6eae1a3}</t>
  </si>
  <si>
    <t>1) Krycí list soupisu</t>
  </si>
  <si>
    <t>2) Rekapitulace</t>
  </si>
  <si>
    <t>3) Soupis prací</t>
  </si>
  <si>
    <t>Zpět na list:</t>
  </si>
  <si>
    <t>Rekapitulace stavby</t>
  </si>
  <si>
    <t>KRYCÍ LIST SOUPISU</t>
  </si>
  <si>
    <t>Objekt:</t>
  </si>
  <si>
    <t>01 - Stavební úpravy a nástavba MŠ Tovéř - 30%  uznatelné náklady</t>
  </si>
  <si>
    <t>Soupis:</t>
  </si>
  <si>
    <t>01.2 - Stav. úpr.+ nástavba MŠ Tovéř - 30%  uznatelné náklady</t>
  </si>
  <si>
    <t>REKAPITULACE ČLENĚNÍ SOUPISU PRACÍ</t>
  </si>
  <si>
    <t>Kód dílu - Popis</t>
  </si>
  <si>
    <t>Cena celkem [CZK]</t>
  </si>
  <si>
    <t>Náklady soupisu celkem</t>
  </si>
  <si>
    <t>-1</t>
  </si>
  <si>
    <t>HSV - Práce a dodávky HSV</t>
  </si>
  <si>
    <t xml:space="preserve">    31 - Zdi pozemních staveb</t>
  </si>
  <si>
    <t xml:space="preserve">    34 - Stěny a příčky</t>
  </si>
  <si>
    <t xml:space="preserve">    61 - Úprava povrchů vnitřních</t>
  </si>
  <si>
    <t xml:space="preserve">    63 - Podlahy a podlahové konstrukce</t>
  </si>
  <si>
    <t xml:space="preserve">    64 - Osazování výplní otvorů</t>
  </si>
  <si>
    <t xml:space="preserve">    94 - Lešení a stavební výtahy</t>
  </si>
  <si>
    <t xml:space="preserve">    95 - Různé dokončovací konstrukce a práce pozemních staveb</t>
  </si>
  <si>
    <t xml:space="preserve">    96 - Bourání konstrukcí</t>
  </si>
  <si>
    <t xml:space="preserve">    99 - Přesuny hmot a suti</t>
  </si>
  <si>
    <t>PSV - Práce a dodávky PSV</t>
  </si>
  <si>
    <t xml:space="preserve">    713 - Izolace tepelné</t>
  </si>
  <si>
    <t xml:space="preserve">    721 - Zdravotechnika </t>
  </si>
  <si>
    <t xml:space="preserve">    723 - Zdravotechnika - vnitřní plynovod</t>
  </si>
  <si>
    <t xml:space="preserve">    763 - Konstrukce suché výstavby</t>
  </si>
  <si>
    <t xml:space="preserve">    766 - Konstrukce truhlářské</t>
  </si>
  <si>
    <t xml:space="preserve">    771 - Podlahy z dlaždic</t>
  </si>
  <si>
    <t xml:space="preserve">    781 - Dokončovací práce - obklady</t>
  </si>
  <si>
    <t xml:space="preserve">    783 - Dokončovací práce - nátěry</t>
  </si>
  <si>
    <t xml:space="preserve">    784 - Dokončovací práce - malby a tapety</t>
  </si>
  <si>
    <t>VRN - Vedlejší rozpočtové náklady</t>
  </si>
  <si>
    <t xml:space="preserve">    VRN1 - Vedlejší rozpočtové náklady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</si>
  <si>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</si>
  <si>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</si>
  <si>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</si>
  <si>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</si>
  <si>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</si>
  <si>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</si>
  <si>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</si>
  <si>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</si>
  <si>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</si>
  <si>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</si>
  <si>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</si>
  <si>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</si>
  <si>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</si>
  <si>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</si>
  <si>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</si>
  <si>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</si>
  <si>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</si>
  <si>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31</t>
  </si>
  <si>
    <t>Zdi pozemních staveb</t>
  </si>
  <si>
    <t>K</t>
  </si>
  <si>
    <t>3110003/R</t>
  </si>
  <si>
    <t xml:space="preserve">Zdivo nosné tl 200 mm z pórobetonových tvárnic </t>
  </si>
  <si>
    <t>m3</t>
  </si>
  <si>
    <t>4</t>
  </si>
  <si>
    <t>-539542218</t>
  </si>
  <si>
    <t>VV</t>
  </si>
  <si>
    <t>2.NP</t>
  </si>
  <si>
    <t>m.č. 205</t>
  </si>
  <si>
    <t>2,75*1,2*0,2</t>
  </si>
  <si>
    <t>3170001/R</t>
  </si>
  <si>
    <t>Překlady nenosné z pórobetonu tl 100 mm pro otvor do 1010 mm</t>
  </si>
  <si>
    <t>kus</t>
  </si>
  <si>
    <t>1609888508</t>
  </si>
  <si>
    <t>přesný typ dle PD</t>
  </si>
  <si>
    <t>výměra dle PD</t>
  </si>
  <si>
    <t>(půdorysy)</t>
  </si>
  <si>
    <t>ozn. - NEP 10</t>
  </si>
  <si>
    <t>3</t>
  </si>
  <si>
    <t>317234410</t>
  </si>
  <si>
    <t>Vyzdívka mezi nosníky cihlami pálenými na maltu cementovou</t>
  </si>
  <si>
    <t>CS ÚRS 2017 01</t>
  </si>
  <si>
    <t>-1206830603</t>
  </si>
  <si>
    <t>PSC</t>
  </si>
  <si>
    <t xml:space="preserve">Poznámka k souboru cen:_x000D_
1. Cenu lze použít i pro nadezdívku nad nosníky pro jejich osazení (uklínování zdiva). 2. Množství jednotek se určuje v m3 objemu vyzdívky jako součin světlosti neomítnutého otvoru; šířky (rovné tloušťce neomítnuté zdi zmenšené o tloušťku svislého plentování přírub) a výšky nosníku. 3. Plentování ocelových válcovaných nosníků jednostranné cihlami se oceňuje cenami 346 24-4381 až -4384, katalogu 801-1 Budovy a haly-zděné a monolitické. </t>
  </si>
  <si>
    <t>2,55*0,5*0,16</t>
  </si>
  <si>
    <t>2*0,3*0,16</t>
  </si>
  <si>
    <t>1,6*0,3*0,16</t>
  </si>
  <si>
    <t>Součet</t>
  </si>
  <si>
    <t>317944323</t>
  </si>
  <si>
    <t>Válcované nosníky dodatečně osazované do připravených otvorů bez zazdění hlav č. 14 až 22</t>
  </si>
  <si>
    <t>t</t>
  </si>
  <si>
    <t>-1049507524</t>
  </si>
  <si>
    <t xml:space="preserve">Poznámka k souboru cen:_x000D_
1. V cenách jsou zahrnuty náklady na dodávku a montáž válcovaných nosníků. 2. Ceny jsou určeny pouze pro ocenění konstrukce překladů nad otvory. </t>
  </si>
  <si>
    <t>0,2882</t>
  </si>
  <si>
    <t>34</t>
  </si>
  <si>
    <t>Stěny a příčky</t>
  </si>
  <si>
    <t>5</t>
  </si>
  <si>
    <t>342272323</t>
  </si>
  <si>
    <t>Příčky z pórobetonových přesných příčkovek hladkých, objemové hmotnosti 500 kg/m3 na tenké maltové lože, tloušťky příčky 100 mm</t>
  </si>
  <si>
    <t>m2</t>
  </si>
  <si>
    <t>1081227242</t>
  </si>
  <si>
    <t>m. č. 205</t>
  </si>
  <si>
    <t>(0,35+2,03)*2,6</t>
  </si>
  <si>
    <t>0,9*2,05</t>
  </si>
  <si>
    <t>m. č. 222</t>
  </si>
  <si>
    <t>1,9*2,3</t>
  </si>
  <si>
    <t>-0,9*2,02</t>
  </si>
  <si>
    <t>6</t>
  </si>
  <si>
    <t>346244381</t>
  </si>
  <si>
    <t>Plentování ocelových válcovaných nosníků jednostranné cihlami na maltu, výška stojiny do 200 mm</t>
  </si>
  <si>
    <t>-1452855614</t>
  </si>
  <si>
    <t>2,55*0,16*2</t>
  </si>
  <si>
    <t>2*0,16*2</t>
  </si>
  <si>
    <t>1,6*0,16*2</t>
  </si>
  <si>
    <t>61</t>
  </si>
  <si>
    <t>Úprava povrchů vnitřních</t>
  </si>
  <si>
    <t>7</t>
  </si>
  <si>
    <t>612321141</t>
  </si>
  <si>
    <t>Omítka vápenocementová vnitřních ploch nanášená ručně dvouvrstvá, tloušťky jádrové omítky do 10 mm a tloušťky štuku do 3 mm štuková svislých konstrukcí stěn</t>
  </si>
  <si>
    <t>-1944855045</t>
  </si>
  <si>
    <t xml:space="preserve">Poznámka k souboru cen:_x000D_
1. Pro ocenění nanášení omítek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</si>
  <si>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tlouštka 10mm</t>
  </si>
  <si>
    <t>včetně ostění</t>
  </si>
  <si>
    <t>doplnění</t>
  </si>
  <si>
    <t>2*(3,35+4,3+0,45)*0,4</t>
  </si>
  <si>
    <t>2*(1,9+0,65)*0,6</t>
  </si>
  <si>
    <t>8</t>
  </si>
  <si>
    <t>612321191</t>
  </si>
  <si>
    <t>Omítka vápenocementová vnitřních ploch nanášená ručně Příplatek k cenám za každých dalších i započatých 5 mm tloušťky omítky přes 10 mm stěn</t>
  </si>
  <si>
    <t>760334643</t>
  </si>
  <si>
    <t>celková tl.20mm</t>
  </si>
  <si>
    <t xml:space="preserve">v základní </t>
  </si>
  <si>
    <t>položce je 10mm</t>
  </si>
  <si>
    <t>2*9,54</t>
  </si>
  <si>
    <t>9</t>
  </si>
  <si>
    <t>6120001/R</t>
  </si>
  <si>
    <t>Rohové omítkové lišty - komplet</t>
  </si>
  <si>
    <t>soubor</t>
  </si>
  <si>
    <t>-2112429671</t>
  </si>
  <si>
    <t>platí pro celý objekt</t>
  </si>
  <si>
    <t>612331111</t>
  </si>
  <si>
    <t>Omítka cementová vnitřních ploch nanášená ručně jednovrstvá, tloušťky do 10 mm hrubá zatřená stěn svislých konstrukcí</t>
  </si>
  <si>
    <t>1636348270</t>
  </si>
  <si>
    <t xml:space="preserve">Poznámka k souboru cen:_x000D_
1. Pro ocenění nanášení omítky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</si>
  <si>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pod obklady</t>
  </si>
  <si>
    <t>včetně ostění (špalet)</t>
  </si>
  <si>
    <t>m.č.222</t>
  </si>
  <si>
    <t>2*(2,03+0,65)*2</t>
  </si>
  <si>
    <t>-0,8*2</t>
  </si>
  <si>
    <t>Mezisoučet</t>
  </si>
  <si>
    <t>m.č.205</t>
  </si>
  <si>
    <t>2*(3,35+4,3+0,45)*2</t>
  </si>
  <si>
    <t>2,75*1,2*2</t>
  </si>
  <si>
    <t>2,75*0,2</t>
  </si>
  <si>
    <t>-1,5*1,3</t>
  </si>
  <si>
    <t>(2*1,3+1,5)*0,15</t>
  </si>
  <si>
    <t>-0,9*2</t>
  </si>
  <si>
    <t>-2,27*1,17</t>
  </si>
  <si>
    <t>(2*1,17+2,27)*0,25</t>
  </si>
  <si>
    <t>11</t>
  </si>
  <si>
    <t>6190001/R</t>
  </si>
  <si>
    <t>Zakrytí výplní otvorů a svislých ploch fólií přilepenou lepící páskou</t>
  </si>
  <si>
    <t>1400686366</t>
  </si>
  <si>
    <t>vnitřní plochy</t>
  </si>
  <si>
    <t>63</t>
  </si>
  <si>
    <t>Podlahy a podlahové konstrukce</t>
  </si>
  <si>
    <t>12</t>
  </si>
  <si>
    <t>632441225</t>
  </si>
  <si>
    <t>Potěr anhydritový samonivelační litý tř. C 30, tl. přes 45 do 50 mm</t>
  </si>
  <si>
    <t>-1182679033</t>
  </si>
  <si>
    <t xml:space="preserve">Poznámka k souboru cen:_x000D_
1. Ceny jsou určeny pro roznášecí vrstvu těžkých plovoucích podlah, pro potěr podlahového vytápění, pro potěr na oddělovací vrstvě a jako náhrada cementových potěrů (kromě vlhkých provozů). </t>
  </si>
  <si>
    <t>skladba P4</t>
  </si>
  <si>
    <t>m.č. 205,222</t>
  </si>
  <si>
    <t>13,4+1,3</t>
  </si>
  <si>
    <t>64</t>
  </si>
  <si>
    <t>Osazování výplní otvorů</t>
  </si>
  <si>
    <t>13</t>
  </si>
  <si>
    <t>642942611</t>
  </si>
  <si>
    <t>Osazování zárubní nebo rámů kovových dveřních lisovaných nebo z úhelníků bez dveřních křídel, na montážní pěnu, plochy otvoru do 2,5 m2</t>
  </si>
  <si>
    <t>-1164496114</t>
  </si>
  <si>
    <t xml:space="preserve">Poznámka k souboru cen:_x000D_
1. Ceny lze použít i pro osazování zárubní a rámů do stěn z prefadílců např. pórobetonových nebo sesazovaných, které se provádí současně nebo bezprostředně po osazení stěnových dílců; podobně platí u konstrukcí zděných přes 150 mm tloušťky, kde se osazování provádí převážně až po jejich vyzdění. 2. Ceny lze použít i pro osazení ocelových rámů na maltu určených pro zasklívání sklem profilovaným oceňované cenami katalogu 800-787 Zasklívání. 3. V cenách jsou započteny i náklady na kotvení rámů do zdiva. 4. Ceny jsou určeny pro jakýkoliv způsob provádění (např. bodovým přivařením k obnažené výztuži, uklínováním, zalitím pracen apod.). 5. V cenách nejsou započteny náklady na dodávku zárubní nebo rámů, které se oceňují ve specifikaci. </t>
  </si>
  <si>
    <t>ozn.17</t>
  </si>
  <si>
    <t>14</t>
  </si>
  <si>
    <t>M</t>
  </si>
  <si>
    <t>5530004/R</t>
  </si>
  <si>
    <t>zárubeň ocelová šíře 900/1970 L/P</t>
  </si>
  <si>
    <t>245604033</t>
  </si>
  <si>
    <t>hloubka zárubně</t>
  </si>
  <si>
    <t>dle tloušťky zdiva</t>
  </si>
  <si>
    <t>642945111</t>
  </si>
  <si>
    <t>Osazování ocelových zárubní protipožárních nebo protiplynových dveří do vynechaného otvoru, s obetonováním, dveří jednokřídlových do 2,5 m2</t>
  </si>
  <si>
    <t>-1516343640</t>
  </si>
  <si>
    <t xml:space="preserve">Poznámka k souboru cen:_x000D_
1. Ceny jsou určeny pro jakýkoliv způsob provedení, např. s uklínováním, s případným přivařením k obnažené výztuži, se zalitím, resp. zabetonováním, včetně bednění. 2. V cenách jsou započteny i náklady na manipulační dopravu, na kotvení zárubně do zdiva. 3. V cenách není započtena dodávka zárubní, která se oceňuje ve specifikaci. 4. Vyvěšení a zavěšení dveřního křídla (křídel) je započteno v cenách za osazení. 5. Ceny lze použít i pro osazení zárubně včetně křídla (křídel), které nelze vyvěsit. 6. Kompletace zárubně s křídlem (křídly) se ocení cenami katalogu PSV 800-767 Konstrukce zámečnické - montáž. </t>
  </si>
  <si>
    <t>ozn.16</t>
  </si>
  <si>
    <t>16</t>
  </si>
  <si>
    <t>5530007/R</t>
  </si>
  <si>
    <t>zárubeň ocelová PO šíře 800/1970 L/P</t>
  </si>
  <si>
    <t>1007453166</t>
  </si>
  <si>
    <t>zárubeň - požární odolnost</t>
  </si>
  <si>
    <t>dle PD (EI 30 Sm C DP3)</t>
  </si>
  <si>
    <t>94</t>
  </si>
  <si>
    <t>Lešení a stavební výtahy</t>
  </si>
  <si>
    <t>17</t>
  </si>
  <si>
    <t>949101111</t>
  </si>
  <si>
    <t>Lešení pomocné pracovní pro objekty pozemních staveb pro zatížení do 150 kg/m2, o výšce lešeňové podlahy do 1,9 m</t>
  </si>
  <si>
    <t>705524568</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</si>
  <si>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</si>
  <si>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m.č.205,222</t>
  </si>
  <si>
    <t>95</t>
  </si>
  <si>
    <t>Různé dokončovací konstrukce a práce pozemních staveb</t>
  </si>
  <si>
    <t>18</t>
  </si>
  <si>
    <t>952901111</t>
  </si>
  <si>
    <t>Vyčištění budov nebo objektů před předáním do užívání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při světlé výšce podlaží do 4 m</t>
  </si>
  <si>
    <t>1888184565</t>
  </si>
  <si>
    <t xml:space="preserve">Poznámka k souboru cen:_x000D_
1. Cena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t>
  </si>
  <si>
    <t>19</t>
  </si>
  <si>
    <t>9550001/R</t>
  </si>
  <si>
    <t>Zednická výpomoc ZTI, ÚT, VZT, ELEKTRO</t>
  </si>
  <si>
    <t>-1571614838</t>
  </si>
  <si>
    <t xml:space="preserve">dle požadavků </t>
  </si>
  <si>
    <t>jednotlivých profesí</t>
  </si>
  <si>
    <t>(včetně případného</t>
  </si>
  <si>
    <t>zapravení povrchu)</t>
  </si>
  <si>
    <t>včetně obezdívky</t>
  </si>
  <si>
    <t>zařizovacích předmětů</t>
  </si>
  <si>
    <t>96</t>
  </si>
  <si>
    <t>Bourání konstrukcí</t>
  </si>
  <si>
    <t>20</t>
  </si>
  <si>
    <t>968062455</t>
  </si>
  <si>
    <t>Vybourání dřevěných rámů oken s křídly, dveřních zárubní, vrat, stěn, ostění nebo obkladů dveřních zárubní, plochy do 2 m2</t>
  </si>
  <si>
    <t>-996066253</t>
  </si>
  <si>
    <t xml:space="preserve">Poznámka k souboru cen:_x000D_
1. V cenách -2244 až -2747 jsou započteny i náklady na vyvěšení křídel. </t>
  </si>
  <si>
    <t>0,8*2*2</t>
  </si>
  <si>
    <t>968062456</t>
  </si>
  <si>
    <t>Vybourání dřevěných rámů oken s křídly, dveřních zárubní, vrat, stěn, ostění nebo obkladů dveřních zárubní, plochy přes 2 m2</t>
  </si>
  <si>
    <t>2117077081</t>
  </si>
  <si>
    <t>1,2*2</t>
  </si>
  <si>
    <t>22</t>
  </si>
  <si>
    <t>974031666</t>
  </si>
  <si>
    <t>Vysekání rýh ve zdivu cihelném na maltu vápennou nebo vápenocementovou pro vtahování nosníků do zdí, před vybouráním otvoru do hl. 150 mm, při v. nosníku do 250 mm</t>
  </si>
  <si>
    <t>m</t>
  </si>
  <si>
    <t>615794891</t>
  </si>
  <si>
    <t>4*2,55</t>
  </si>
  <si>
    <t>2*2</t>
  </si>
  <si>
    <t>2*1,6</t>
  </si>
  <si>
    <t>23</t>
  </si>
  <si>
    <t>971033651</t>
  </si>
  <si>
    <t>Vybourání otvorů ve zdivu základovém nebo nadzákladovém z cihel, tvárnic, příčkovek z cihel pálených na maltu vápennou nebo vápenocementovou plochy do 4 m2, tl. do 600 mm</t>
  </si>
  <si>
    <t>1562121554</t>
  </si>
  <si>
    <t>2,03*2,1*0,5</t>
  </si>
  <si>
    <t>24</t>
  </si>
  <si>
    <t>9690001/R</t>
  </si>
  <si>
    <t>Očištění a vybroušení beton. mazaniny</t>
  </si>
  <si>
    <t>1035711903</t>
  </si>
  <si>
    <t>25</t>
  </si>
  <si>
    <t>776511820</t>
  </si>
  <si>
    <t>Odstranění povlakových podlah lepených ručně s podložkou</t>
  </si>
  <si>
    <t>CS ÚRS 2015 01</t>
  </si>
  <si>
    <t>-1198060964</t>
  </si>
  <si>
    <t>26</t>
  </si>
  <si>
    <t>997013113</t>
  </si>
  <si>
    <t>Vnitrostaveništní doprava suti a vybouraných hmot vodorovně do 50 m svisle s použitím mechanizace pro budovy a haly výšky přes 9 do 12 m</t>
  </si>
  <si>
    <t>1210842404</t>
  </si>
  <si>
    <t xml:space="preserve">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užije se pro ocenění dopravy suti cena -3111 (pro nejmenší výšku, tj. 6 m). 3. Montáž, demontáž a pronájem shozu se ocení cenami souboru cen 997 01-33 Shoz suti. 4. Ceny -3151 až -3162 lze použít v případě, kdy dochází ke ztížení dopravy suti např. tím, že není možné instalovat jeřáb. </t>
  </si>
  <si>
    <t>27</t>
  </si>
  <si>
    <t>997013501</t>
  </si>
  <si>
    <t>Odvoz suti a vybouraných hmot na skládku nebo meziskládku se složením, na vzdálenost do 1 km</t>
  </si>
  <si>
    <t>-4278280</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</si>
  <si>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</si>
  <si>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28</t>
  </si>
  <si>
    <t>997013509</t>
  </si>
  <si>
    <t>Odvoz suti a vybouraných hmot na skládku nebo meziskládku se složením, na vzdálenost Příplatek k ceně za každý další i započatý 1 km přes 1 km</t>
  </si>
  <si>
    <t>59021845</t>
  </si>
  <si>
    <t>předpoklad 15km</t>
  </si>
  <si>
    <t>14*2,869</t>
  </si>
  <si>
    <t>29</t>
  </si>
  <si>
    <t>9970001/R</t>
  </si>
  <si>
    <t>Poplatek za uložení stavebního odpadu na skládce (skládkovné)</t>
  </si>
  <si>
    <t>-1674612979</t>
  </si>
  <si>
    <t>různé typy odpoadů</t>
  </si>
  <si>
    <t>2,869</t>
  </si>
  <si>
    <t>99</t>
  </si>
  <si>
    <t>Přesuny hmot a suti</t>
  </si>
  <si>
    <t>30</t>
  </si>
  <si>
    <t>998011002</t>
  </si>
  <si>
    <t>Přesun hmot pro budovy občanské výstavby, bydlení, výrobu a služby s nosnou svislou konstrukcí zděnou z cihel, tvárnic nebo kamene vodorovná dopravní vzdálenost do 100 m pro budovy výšky přes 6 do 12 m</t>
  </si>
  <si>
    <t>-657721710</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</si>
  <si>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</si>
  <si>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</si>
  <si>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</si>
  <si>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713</t>
  </si>
  <si>
    <t>Izolace tepelné</t>
  </si>
  <si>
    <t>713121111</t>
  </si>
  <si>
    <t>Montáž tepelné izolace podlah rohožemi, pásy, deskami, dílci, bloky (izolační materiál ve specifikaci) kladenými volně jednovrstvá</t>
  </si>
  <si>
    <t>131429486</t>
  </si>
  <si>
    <t xml:space="preserve">Poznámka k souboru cen:_x000D_
1. Množství tepelné izolace podlah okrajovými pásky k ceně -1211 se určuje v m projektované délky obložení (bez přesahů) na obvodu podlahy. </t>
  </si>
  <si>
    <t>EPS T3500</t>
  </si>
  <si>
    <t>32</t>
  </si>
  <si>
    <t>2830013/R</t>
  </si>
  <si>
    <t>deska z polystyrenu EPS T 3500 tl. 40 mm - typ dle PD</t>
  </si>
  <si>
    <t>-625633573</t>
  </si>
  <si>
    <t>P</t>
  </si>
  <si>
    <t>Poznámka k položce:
lambda=0,034 [W / m K]</t>
  </si>
  <si>
    <t>14,7*1,02</t>
  </si>
  <si>
    <t>33</t>
  </si>
  <si>
    <t>713191132</t>
  </si>
  <si>
    <t>Montáž tepelné izolace stavebních konstrukcí - doplňky a konstrukční součásti podlah, stropů vrchem nebo střech překrytím fólií separační z PE</t>
  </si>
  <si>
    <t>-1533521173</t>
  </si>
  <si>
    <t>+20% navíc na</t>
  </si>
  <si>
    <t xml:space="preserve">vytažení 0,2m </t>
  </si>
  <si>
    <t>na stěny</t>
  </si>
  <si>
    <t>(13,4+1,3)*1,2</t>
  </si>
  <si>
    <t>283231500</t>
  </si>
  <si>
    <t>fólie separační PE bal. 100 m2</t>
  </si>
  <si>
    <t>109496012</t>
  </si>
  <si>
    <t>Poznámka k položce:
oddělení betonových nebo samonivelačních vyrovnávacích vrstev</t>
  </si>
  <si>
    <t>17,64*1,1</t>
  </si>
  <si>
    <t>35</t>
  </si>
  <si>
    <t>998713202</t>
  </si>
  <si>
    <t>Přesun hmot pro izolace tepelné stanovený procentní sazbou (%) z ceny vodorovná dopravní vzdálenost do 50 m v objektech výšky přes 6 do 12 m</t>
  </si>
  <si>
    <t>%</t>
  </si>
  <si>
    <t>683359474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</si>
  <si>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</si>
  <si>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721</t>
  </si>
  <si>
    <t xml:space="preserve">Zdravotechnika </t>
  </si>
  <si>
    <t>36</t>
  </si>
  <si>
    <t>7200001/R</t>
  </si>
  <si>
    <t>Zdravotechnika (bez plynu) - samostatný rozpočet</t>
  </si>
  <si>
    <t>-1293316008</t>
  </si>
  <si>
    <t>723</t>
  </si>
  <si>
    <t>Zdravotechnika - vnitřní plynovod</t>
  </si>
  <si>
    <t>37</t>
  </si>
  <si>
    <t>7230002/R</t>
  </si>
  <si>
    <t>Plynoinstalace - samostatný rozpočet</t>
  </si>
  <si>
    <t>2080146221</t>
  </si>
  <si>
    <t>763</t>
  </si>
  <si>
    <t>Konstrukce suché výstavby</t>
  </si>
  <si>
    <t>38</t>
  </si>
  <si>
    <t>7630001/R</t>
  </si>
  <si>
    <t>SDK podhled deska min. tl. 15mm - PO REI 30 DP1</t>
  </si>
  <si>
    <t>661856759</t>
  </si>
  <si>
    <t>včetně závěsů a</t>
  </si>
  <si>
    <t>nosného roštu</t>
  </si>
  <si>
    <t>montáž,dodávka</t>
  </si>
  <si>
    <t>požárně odolný</t>
  </si>
  <si>
    <t>přesný popis dle PD</t>
  </si>
  <si>
    <t>1,3</t>
  </si>
  <si>
    <t>39</t>
  </si>
  <si>
    <t>7630003/R</t>
  </si>
  <si>
    <t>SDK stěna předsazená tl 150 mm - typ dle PD</t>
  </si>
  <si>
    <t>-1467692699</t>
  </si>
  <si>
    <t>2,25*1,5</t>
  </si>
  <si>
    <t>40</t>
  </si>
  <si>
    <t>763135101</t>
  </si>
  <si>
    <t>Montáž sádrokartonového podhledu kazetového demontovatelného, velikosti kazet 600x600 mm včetně zavěšené nosné konstrukce viditelné</t>
  </si>
  <si>
    <t>-1645633717</t>
  </si>
  <si>
    <t xml:space="preserve">Poznámka k souboru cen:_x000D_
1. V cenách montáže podhledu -5001 až -5201 jsou započteny náklady na montáž a dodávku nosné konstrukce. 2. V cenách nejsou započteny náklady na dodávku desek, kazet, lamel; jejich dodávka se oceňuje ve specifikaci. 3. Ostatní práce a konstrukce na sádrokartonových podhledech lze ocenit cenami 763 13-17. . . </t>
  </si>
  <si>
    <t>13,4</t>
  </si>
  <si>
    <t>41</t>
  </si>
  <si>
    <t>5900001/R</t>
  </si>
  <si>
    <t>podhled kazetový 600 x 600 mm - typ dle PD</t>
  </si>
  <si>
    <t>615977354</t>
  </si>
  <si>
    <t>13,4*1,05</t>
  </si>
  <si>
    <t>42</t>
  </si>
  <si>
    <t>998763201</t>
  </si>
  <si>
    <t>Přesun hmot pro dřevostavby stanovený procentní sazbou (%) z ceny vodorovná dopravní vzdálenost do 50 m v objektech výšky přes 6 do 12 m</t>
  </si>
  <si>
    <t>-961218214</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</si>
  <si>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U přesunu stanoveného procentní sazbou se ztížení přesunu ocení individuálně. </t>
  </si>
  <si>
    <t>766</t>
  </si>
  <si>
    <t>Konstrukce truhlářské</t>
  </si>
  <si>
    <t>43</t>
  </si>
  <si>
    <t>7660001/R</t>
  </si>
  <si>
    <t xml:space="preserve">Montáž plastových výrobků s doplňky,včetně zednického osazení </t>
  </si>
  <si>
    <t>-1732944374</t>
  </si>
  <si>
    <t>včetně všech doplňků</t>
  </si>
  <si>
    <t>pro osazení plastových</t>
  </si>
  <si>
    <t>prvků (dveře,okna)</t>
  </si>
  <si>
    <t>včetně kotvení dle PD</t>
  </si>
  <si>
    <t>včetně přípravy pro vnitřní</t>
  </si>
  <si>
    <t>a venkovní parapet</t>
  </si>
  <si>
    <t>osazení vnitřního a</t>
  </si>
  <si>
    <t>venkovního parapetu</t>
  </si>
  <si>
    <t>výměra obsahuje</t>
  </si>
  <si>
    <t>velikosti otvorů</t>
  </si>
  <si>
    <t>ozn.18</t>
  </si>
  <si>
    <t>1,5*1,37</t>
  </si>
  <si>
    <t>44</t>
  </si>
  <si>
    <t>6111016/R</t>
  </si>
  <si>
    <t>vni plastové okno  ozn. 18 vel. otvoru 1500 x 1370</t>
  </si>
  <si>
    <t>1377788620</t>
  </si>
  <si>
    <t>neotvíravé</t>
  </si>
  <si>
    <t>bezpečnostní jednosklo</t>
  </si>
  <si>
    <t xml:space="preserve">dle PD </t>
  </si>
  <si>
    <t>45</t>
  </si>
  <si>
    <t>766660002</t>
  </si>
  <si>
    <t>Montáž dveřních křídel dřevěných nebo plastových otevíravých do ocelové zárubně povrchově upravených jednokřídlových, šířky přes 800 mm</t>
  </si>
  <si>
    <t>-1313922516</t>
  </si>
  <si>
    <t xml:space="preserve">Poznámka k souboru cen:_x000D_
1. Cenami -0021 až -0031, -0161 až -0163, -0181 až -0183, se oceňují dveře s protipožární odolností do 30 min. 2. V cenách -0201 až -0272 je započtena i montáž okopného plechu, stavěče křídel a držadel kyvných dveří. 3. V cenách -0311 až -0324 jsou započtené i náklady na osazení kování, vodícího trnu, dorazů, seřízení pojezdů a následné vyrovnání a seřízení dveřních křídel. 4. V cenách -0351 až -0358 jsou započtené i náklady na osazení kování, vodícího trnu, dorazů, seřízení pojezdů na stěnu a následné vyrovnání a seřízení dveřních křídel. 5. V ceně -0722 je započtena montáž zámku, zámkové vložky a osazení štítku s klikou 6. V cenách -0311 až -0324 nejsou započtené náklady na sestavení a osazení stavebního pouzdra, tyto náklady se oceňují cenami souboru cen 642 94-6 . . . Osazení stavebního pouzdra posuvných dveří do zděné příčky, katalogu 801-1 Budovy a haly - zděné a monolitické. </t>
  </si>
  <si>
    <t>46</t>
  </si>
  <si>
    <t>6114007/R</t>
  </si>
  <si>
    <t>dveře vni ozn.17 vel. 900/1970</t>
  </si>
  <si>
    <t>-872605904</t>
  </si>
  <si>
    <t>2/3 prosklené</t>
  </si>
  <si>
    <t xml:space="preserve">foliované CPL </t>
  </si>
  <si>
    <t xml:space="preserve">včetně kování </t>
  </si>
  <si>
    <t>včetně všech</t>
  </si>
  <si>
    <t>doplňků dle PD</t>
  </si>
  <si>
    <t>(2x madlo,...)</t>
  </si>
  <si>
    <t>47</t>
  </si>
  <si>
    <t>766660021</t>
  </si>
  <si>
    <t>Montáž dveřních křídel dřevěných nebo plastových otevíravých do ocelové zárubně protipožárních jednokřídlových, šířky do 800 mm</t>
  </si>
  <si>
    <t>918166679</t>
  </si>
  <si>
    <t>48</t>
  </si>
  <si>
    <t>6114006/R</t>
  </si>
  <si>
    <t>dveře vni EI 30 Sm C DP3 ozn.16 vel. 800/1970</t>
  </si>
  <si>
    <t>1699336229</t>
  </si>
  <si>
    <t xml:space="preserve">plné,foliované CPL </t>
  </si>
  <si>
    <t>s požární odolností</t>
  </si>
  <si>
    <t>EI 30 Sm C DP3</t>
  </si>
  <si>
    <t>49</t>
  </si>
  <si>
    <t>998766202</t>
  </si>
  <si>
    <t>Přesun hmot pro konstrukce truhlářské stanovený procentní sazbou (%) z ceny vodorovná dopravní vzdálenost do 50 m v objektech výšky přes 6 do 12 m</t>
  </si>
  <si>
    <t>963987636</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</si>
  <si>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</si>
  <si>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771</t>
  </si>
  <si>
    <t>Podlahy z dlaždic</t>
  </si>
  <si>
    <t>50</t>
  </si>
  <si>
    <t>771574131</t>
  </si>
  <si>
    <t>Montáž podlah z dlaždic keramických lepených flexibilním lepidlem režných nebo glazovaných protiskluzných nebo reliefovaných do 50 ks/ m2</t>
  </si>
  <si>
    <t>-1539356198</t>
  </si>
  <si>
    <t>51</t>
  </si>
  <si>
    <t>5970002/R</t>
  </si>
  <si>
    <t>vnitřní keramická dlažba protiskluzová - typ dle PD</t>
  </si>
  <si>
    <t>1470884238</t>
  </si>
  <si>
    <t>bezespárá</t>
  </si>
  <si>
    <t>14,7*1,1</t>
  </si>
  <si>
    <t>52</t>
  </si>
  <si>
    <t>7710001/R</t>
  </si>
  <si>
    <t>Příplatek za bezesparé kladení vnitřní dlažby + výplň spár + flexi lepidlo</t>
  </si>
  <si>
    <t>461284316</t>
  </si>
  <si>
    <t>minimální spára mezi</t>
  </si>
  <si>
    <t xml:space="preserve">dlaždicemi budou </t>
  </si>
  <si>
    <t xml:space="preserve">vyplněny vodotěsným </t>
  </si>
  <si>
    <t>tmelem</t>
  </si>
  <si>
    <t>typ tmele a flexi</t>
  </si>
  <si>
    <t>lepidla dle PD</t>
  </si>
  <si>
    <t>53</t>
  </si>
  <si>
    <t>7710020/R</t>
  </si>
  <si>
    <t>Hydroizolační stěrka - keramická dlažba</t>
  </si>
  <si>
    <t>1662062904</t>
  </si>
  <si>
    <t>tloušťka dle PD</t>
  </si>
  <si>
    <t>včetně systémového</t>
  </si>
  <si>
    <t>řešení veškerých</t>
  </si>
  <si>
    <t>detailů</t>
  </si>
  <si>
    <t>54</t>
  </si>
  <si>
    <t>7710021/R</t>
  </si>
  <si>
    <t>Prahové lišty - komplet</t>
  </si>
  <si>
    <t>-383879223</t>
  </si>
  <si>
    <t>v místě kontaktu dvou</t>
  </si>
  <si>
    <t>různých materiálů</t>
  </si>
  <si>
    <t>(podlahy) osadit</t>
  </si>
  <si>
    <t>prahové lišty</t>
  </si>
  <si>
    <t>z ušlechtilého kovu</t>
  </si>
  <si>
    <t>55</t>
  </si>
  <si>
    <t>998771202</t>
  </si>
  <si>
    <t>Přesun hmot pro podlahy z dlaždic stanovený procentní sazbou (%) z ceny vodorovná dopravní vzdálenost do 50 m v objektech výšky přes 6 do 12 m</t>
  </si>
  <si>
    <t>1950081175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</si>
  <si>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</si>
  <si>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781</t>
  </si>
  <si>
    <t>Dokončovací práce - obklady</t>
  </si>
  <si>
    <t>56</t>
  </si>
  <si>
    <t>781474113</t>
  </si>
  <si>
    <t>Montáž obkladů vnitřních stěn z dlaždic keramických lepených flexibilním lepidlem režných nebo glazovaných hladkých přes 12 do 19 ks/m2</t>
  </si>
  <si>
    <t>1284998569</t>
  </si>
  <si>
    <t>57</t>
  </si>
  <si>
    <t>5970011/R</t>
  </si>
  <si>
    <t>obklad keramický - typ dle PD</t>
  </si>
  <si>
    <t>1614987947</t>
  </si>
  <si>
    <t>44,032*1,1</t>
  </si>
  <si>
    <t>58</t>
  </si>
  <si>
    <t>781495111</t>
  </si>
  <si>
    <t>Ostatní prvky ostatní práce penetrace podkladu</t>
  </si>
  <si>
    <t>-822633715</t>
  </si>
  <si>
    <t xml:space="preserve">Poznámka k souboru cen:_x000D_
1. Množství měrných jednotek u ceny -5185 se stanoví podle počtu řezaných obkladaček, nezávisle na jejich velikosti. 2. Položkou -5185 lze ocenit provádění více řezů na jednom kusu obkladu. </t>
  </si>
  <si>
    <t>59</t>
  </si>
  <si>
    <t>7810001/R</t>
  </si>
  <si>
    <t>Příplatek za rohové lišty,silikonování,kvalitnější tmel a spárování</t>
  </si>
  <si>
    <t>-1806479915</t>
  </si>
  <si>
    <t>60</t>
  </si>
  <si>
    <t>7810020/R</t>
  </si>
  <si>
    <t>Hydroizolační stěrka - keramický obklad</t>
  </si>
  <si>
    <t>-1941136459</t>
  </si>
  <si>
    <t>pouze sprchový</t>
  </si>
  <si>
    <t>kout - m.č.205</t>
  </si>
  <si>
    <t>998781202</t>
  </si>
  <si>
    <t>Přesun hmot pro obklady keramické stanovený procentní sazbou (%) z ceny vodorovná dopravní vzdálenost do 50 m v objektech výšky přes 6 do 12 m</t>
  </si>
  <si>
    <t>716173988</t>
  </si>
  <si>
    <t>783</t>
  </si>
  <si>
    <t>Dokončovací práce - nátěry</t>
  </si>
  <si>
    <t>62</t>
  </si>
  <si>
    <t>7830001/R</t>
  </si>
  <si>
    <t>Nátěry syntetické kovových doplňkových konstrukcí barva standardní dvojnásobné a 1x email</t>
  </si>
  <si>
    <t>798243382</t>
  </si>
  <si>
    <t>průměrná hloubka</t>
  </si>
  <si>
    <t>zárubně 20cm</t>
  </si>
  <si>
    <t>(2*1,97+0,8)*(0,2+2*0,05)</t>
  </si>
  <si>
    <t>(2*1,97+0,9)*(0,2+2*0,05)</t>
  </si>
  <si>
    <t>784</t>
  </si>
  <si>
    <t>Dokončovací práce - malby a tapety</t>
  </si>
  <si>
    <t>7840001/R</t>
  </si>
  <si>
    <t>Dvojnásobná interiérová malby bílá,včetně penetrace</t>
  </si>
  <si>
    <t>-1422291130</t>
  </si>
  <si>
    <t>typ barvy dle PD</t>
  </si>
  <si>
    <t>včetně zakrývání ploch</t>
  </si>
  <si>
    <t>a lepení lepících pásků</t>
  </si>
  <si>
    <t xml:space="preserve">včetně všech </t>
  </si>
  <si>
    <t>souvisejících prací</t>
  </si>
  <si>
    <t>stropy</t>
  </si>
  <si>
    <t>7840002/R</t>
  </si>
  <si>
    <t>Dvojnásobná interiérová malby barevná,včetně penetrace</t>
  </si>
  <si>
    <t>1593506699</t>
  </si>
  <si>
    <t>stěny</t>
  </si>
  <si>
    <t>2*(2,03+0,65)*0,5</t>
  </si>
  <si>
    <t>2*(3,35+4,3+0,45)*0,3</t>
  </si>
  <si>
    <t>VRN</t>
  </si>
  <si>
    <t>Vedlejší rozpočtové náklady</t>
  </si>
  <si>
    <t>VRN1</t>
  </si>
  <si>
    <t>65</t>
  </si>
  <si>
    <t>0000001/R</t>
  </si>
  <si>
    <t xml:space="preserve">Zařízení staveniště </t>
  </si>
  <si>
    <t>512</t>
  </si>
  <si>
    <t>1503989481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</si>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</sst>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53">
    <font>
      <sz val="8"/>
      <name val="Trebuchet MS"/>
      <family val="2"/>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FF0000"/>
      <name val="Trebuchet MS"/>
    </font>
    <font>
      <sz val="8"/>
      <color rgb="FF0000A8"/>
      <name val="Trebuchet MS"/>
    </font>
    <font>
      <sz val="8"/>
      <name val="Trebuchet MS"/>
      <charset val="238"/>
    </font>
    <font>
      <sz val="8"/>
      <color rgb="FFFAE682"/>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b/>
      <sz val="11"/>
      <color rgb="FF003366"/>
      <name val="Trebuchet MS"/>
    </font>
    <font>
      <sz val="11"/>
      <color rgb="FF003366"/>
      <name val="Trebuchet MS"/>
    </font>
    <font>
      <b/>
      <sz val="11"/>
      <name val="Trebuchet MS"/>
    </font>
    <font>
      <sz val="11"/>
      <color rgb="FF969696"/>
      <name val="Trebuchet MS"/>
    </font>
    <font>
      <sz val="18"/>
      <color theme="10"/>
      <name val="Wingdings 2"/>
    </font>
    <font>
      <b/>
      <sz val="10"/>
      <color rgb="FF003366"/>
      <name val="Trebuchet MS"/>
    </font>
    <font>
      <sz val="10"/>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sz val="8"/>
      <color rgb="FF800080"/>
      <name val="Trebuchet MS"/>
    </font>
    <font>
      <i/>
      <sz val="7"/>
      <color rgb="FF969696"/>
      <name val="Trebuchet MS"/>
    </font>
    <font>
      <sz val="8"/>
      <color rgb="FFFF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1" fillId="0" borderId="0" applyNumberFormat="0" applyFill="0" applyBorder="0" applyAlignment="0" applyProtection="0"/>
  </cellStyleXfs>
  <cellXfs count="419">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pplyProtection="1">
      <alignment horizontal="center" vertical="center"/>
      <protection locked="0"/>
    </xf>
    <xf numFmtId="0" fontId="14" fillId="3" borderId="0" xfId="0" applyFont="1" applyFill="1" applyAlignment="1" applyProtection="1">
      <alignment horizontal="left" vertical="center"/>
    </xf>
    <xf numFmtId="0" fontId="5" fillId="3" borderId="0" xfId="0" applyFont="1" applyFill="1" applyAlignment="1" applyProtection="1">
      <alignment vertical="center"/>
    </xf>
    <xf numFmtId="0" fontId="15" fillId="3" borderId="0" xfId="0" applyFont="1" applyFill="1" applyAlignment="1" applyProtection="1">
      <alignment horizontal="left" vertical="center"/>
    </xf>
    <xf numFmtId="0" fontId="16" fillId="3" borderId="0" xfId="1" applyFont="1" applyFill="1" applyAlignment="1" applyProtection="1">
      <alignment vertical="center"/>
    </xf>
    <xf numFmtId="0" fontId="51" fillId="3" borderId="0" xfId="1" applyFill="1"/>
    <xf numFmtId="0" fontId="0" fillId="3" borderId="0" xfId="0" applyFill="1"/>
    <xf numFmtId="0" fontId="14" fillId="3" borderId="0" xfId="0" applyFont="1" applyFill="1" applyAlignment="1">
      <alignment horizontal="left"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7" fillId="0" borderId="0" xfId="0" applyFont="1" applyBorder="1" applyAlignment="1" applyProtection="1">
      <alignment horizontal="left" vertical="center"/>
    </xf>
    <xf numFmtId="0" fontId="0" fillId="0" borderId="6" xfId="0" applyBorder="1" applyProtection="1"/>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20"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2"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7"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20"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3"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20" fillId="0" borderId="2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0" fontId="3" fillId="0" borderId="0" xfId="0" applyFont="1" applyAlignment="1" applyProtection="1">
      <alignment horizontal="center" vertical="center"/>
    </xf>
    <xf numFmtId="4" fontId="24" fillId="0" borderId="18"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9" xfId="0" applyNumberFormat="1" applyFont="1" applyBorder="1" applyAlignment="1" applyProtection="1">
      <alignment vertical="center"/>
    </xf>
    <xf numFmtId="0" fontId="3" fillId="0" borderId="0" xfId="0" applyFont="1" applyAlignment="1">
      <alignment horizontal="left" vertical="center"/>
    </xf>
    <xf numFmtId="0" fontId="26" fillId="0" borderId="0" xfId="0" applyFont="1" applyAlignment="1">
      <alignment horizontal="left"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0" fontId="31" fillId="0" borderId="0" xfId="1" applyFont="1" applyAlignment="1">
      <alignment horizontal="center" vertical="center"/>
    </xf>
    <xf numFmtId="0" fontId="5" fillId="0" borderId="5" xfId="0" applyFont="1" applyBorder="1" applyAlignment="1" applyProtection="1">
      <alignment vertical="center"/>
    </xf>
    <xf numFmtId="0" fontId="7" fillId="0" borderId="0" xfId="0" applyFont="1" applyAlignment="1" applyProtection="1">
      <alignment vertical="center"/>
    </xf>
    <xf numFmtId="0" fontId="5" fillId="0" borderId="0" xfId="0" applyFont="1" applyAlignment="1" applyProtection="1">
      <alignment horizontal="center" vertical="center"/>
    </xf>
    <xf numFmtId="0" fontId="5" fillId="0" borderId="5" xfId="0" applyFont="1" applyBorder="1" applyAlignment="1">
      <alignment vertical="center"/>
    </xf>
    <xf numFmtId="4" fontId="33" fillId="0" borderId="23" xfId="0" applyNumberFormat="1" applyFont="1" applyBorder="1" applyAlignment="1" applyProtection="1">
      <alignment vertical="center"/>
    </xf>
    <xf numFmtId="4" fontId="33" fillId="0" borderId="24" xfId="0" applyNumberFormat="1" applyFont="1" applyBorder="1" applyAlignment="1" applyProtection="1">
      <alignment vertical="center"/>
    </xf>
    <xf numFmtId="166" fontId="33" fillId="0" borderId="24" xfId="0" applyNumberFormat="1" applyFont="1" applyBorder="1" applyAlignment="1" applyProtection="1">
      <alignment vertical="center"/>
    </xf>
    <xf numFmtId="4" fontId="33" fillId="0" borderId="25" xfId="0" applyNumberFormat="1" applyFont="1" applyBorder="1" applyAlignment="1" applyProtection="1">
      <alignment vertical="center"/>
    </xf>
    <xf numFmtId="0" fontId="5" fillId="0" borderId="0" xfId="0" applyFont="1" applyAlignment="1">
      <alignment horizontal="left" vertical="center"/>
    </xf>
    <xf numFmtId="0" fontId="0" fillId="0" borderId="0" xfId="0" applyProtection="1">
      <protection locked="0"/>
    </xf>
    <xf numFmtId="0" fontId="5" fillId="3" borderId="0" xfId="0" applyFont="1" applyFill="1" applyAlignment="1">
      <alignment vertical="center"/>
    </xf>
    <xf numFmtId="0" fontId="15" fillId="3" borderId="0" xfId="0" applyFont="1" applyFill="1" applyAlignment="1">
      <alignment horizontal="left" vertical="center"/>
    </xf>
    <xf numFmtId="0" fontId="34" fillId="3" borderId="0" xfId="1" applyFont="1" applyFill="1" applyAlignment="1">
      <alignment vertical="center"/>
    </xf>
    <xf numFmtId="0" fontId="5"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20"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2" fillId="0" borderId="0" xfId="0" applyFont="1" applyBorder="1" applyAlignment="1" applyProtection="1">
      <alignment horizontal="left" vertical="center"/>
    </xf>
    <xf numFmtId="4" fontId="25"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5" fillId="0" borderId="0" xfId="0" applyFont="1" applyBorder="1" applyAlignment="1" applyProtection="1">
      <alignment horizontal="lef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7" fillId="0" borderId="5" xfId="0" applyFont="1" applyBorder="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horizontal="left" vertical="center"/>
    </xf>
    <xf numFmtId="0" fontId="7" fillId="0" borderId="24" xfId="0" applyFont="1" applyBorder="1" applyAlignment="1" applyProtection="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pplyProtection="1">
      <alignment vertical="center"/>
    </xf>
    <xf numFmtId="0" fontId="7" fillId="0" borderId="6" xfId="0" applyFont="1" applyBorder="1" applyAlignment="1" applyProtection="1">
      <alignment vertical="center"/>
    </xf>
    <xf numFmtId="0" fontId="0" fillId="0" borderId="0" xfId="0" applyFont="1" applyAlignment="1" applyProtection="1">
      <alignment vertical="center"/>
      <protection locked="0"/>
    </xf>
    <xf numFmtId="0" fontId="0" fillId="0" borderId="0" xfId="0" applyProtection="1"/>
    <xf numFmtId="0" fontId="0" fillId="0" borderId="5" xfId="0" applyBorder="1"/>
    <xf numFmtId="0" fontId="2" fillId="0" borderId="0" xfId="0" applyFont="1" applyAlignment="1" applyProtection="1">
      <alignment horizontal="left" vertical="center"/>
    </xf>
    <xf numFmtId="0" fontId="20"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6"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5" fillId="0" borderId="0" xfId="0" applyNumberFormat="1" applyFont="1" applyAlignment="1" applyProtection="1"/>
    <xf numFmtId="166" fontId="37" fillId="0" borderId="16" xfId="0" applyNumberFormat="1" applyFont="1" applyBorder="1" applyAlignment="1" applyProtection="1"/>
    <xf numFmtId="166" fontId="37" fillId="0" borderId="17" xfId="0" applyNumberFormat="1" applyFont="1" applyBorder="1" applyAlignment="1" applyProtection="1"/>
    <xf numFmtId="4" fontId="38" fillId="0" borderId="0" xfId="0" applyNumberFormat="1" applyFont="1" applyAlignment="1">
      <alignment vertical="center"/>
    </xf>
    <xf numFmtId="0" fontId="8" fillId="0" borderId="5"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5" xfId="0" applyFont="1" applyBorder="1" applyAlignment="1"/>
    <xf numFmtId="0" fontId="8" fillId="0" borderId="18"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9"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8" fillId="0" borderId="0" xfId="0" applyFont="1" applyBorder="1" applyAlignment="1" applyProtection="1">
      <alignment horizontal="left"/>
    </xf>
    <xf numFmtId="0" fontId="7" fillId="0" borderId="0" xfId="0" applyFont="1" applyBorder="1" applyAlignment="1" applyProtection="1">
      <alignment horizontal="left"/>
    </xf>
    <xf numFmtId="4" fontId="7"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9" fillId="0" borderId="0" xfId="0" applyFont="1" applyAlignment="1" applyProtection="1">
      <alignment horizontal="left" vertical="center"/>
    </xf>
    <xf numFmtId="0" fontId="40" fillId="0" borderId="0" xfId="0" applyFont="1" applyAlignment="1" applyProtection="1">
      <alignment horizontal="left" vertical="center"/>
    </xf>
    <xf numFmtId="0" fontId="40"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39"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center" wrapText="1"/>
    </xf>
    <xf numFmtId="167" fontId="10" fillId="0" borderId="0" xfId="0" applyNumberFormat="1" applyFont="1" applyBorder="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41" fillId="0" borderId="0" xfId="0" applyFont="1" applyAlignment="1" applyProtection="1">
      <alignment vertical="center" wrapText="1"/>
    </xf>
    <xf numFmtId="0" fontId="0" fillId="0" borderId="18" xfId="0" applyFont="1" applyBorder="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42" fillId="0" borderId="0" xfId="0" applyFont="1" applyBorder="1" applyAlignment="1" applyProtection="1">
      <alignment horizontal="left" vertical="center"/>
    </xf>
    <xf numFmtId="0" fontId="42" fillId="0" borderId="0" xfId="0" applyFont="1" applyBorder="1" applyAlignment="1" applyProtection="1">
      <alignment horizontal="left" vertical="center" wrapText="1"/>
    </xf>
    <xf numFmtId="167" fontId="11" fillId="0" borderId="0" xfId="0" applyNumberFormat="1" applyFont="1" applyBorder="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42" fillId="0" borderId="0" xfId="0" applyFont="1" applyAlignment="1" applyProtection="1">
      <alignment horizontal="left" vertical="center"/>
    </xf>
    <xf numFmtId="0" fontId="42"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2" fillId="0" borderId="5"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5" xfId="0" applyFont="1" applyBorder="1" applyAlignment="1">
      <alignment vertical="center"/>
    </xf>
    <xf numFmtId="0" fontId="12" fillId="0" borderId="18" xfId="0" applyFont="1" applyBorder="1" applyAlignment="1" applyProtection="1">
      <alignment vertical="center"/>
    </xf>
    <xf numFmtId="0" fontId="12" fillId="0" borderId="0" xfId="0" applyFont="1" applyBorder="1" applyAlignment="1" applyProtection="1">
      <alignment vertical="center"/>
    </xf>
    <xf numFmtId="0" fontId="12" fillId="0" borderId="19" xfId="0" applyFont="1" applyBorder="1" applyAlignment="1" applyProtection="1">
      <alignment vertical="center"/>
    </xf>
    <xf numFmtId="0" fontId="12" fillId="0" borderId="0" xfId="0" applyFont="1" applyAlignment="1">
      <alignment horizontal="left" vertical="center"/>
    </xf>
    <xf numFmtId="0" fontId="43" fillId="0" borderId="28" xfId="0" applyFont="1" applyBorder="1" applyAlignment="1" applyProtection="1">
      <alignment horizontal="center" vertical="center"/>
    </xf>
    <xf numFmtId="49" fontId="43" fillId="0" borderId="28" xfId="0" applyNumberFormat="1" applyFont="1" applyBorder="1" applyAlignment="1" applyProtection="1">
      <alignment horizontal="left" vertical="center" wrapText="1"/>
    </xf>
    <xf numFmtId="0" fontId="43" fillId="0" borderId="28" xfId="0" applyFont="1" applyBorder="1" applyAlignment="1" applyProtection="1">
      <alignment horizontal="left" vertical="center" wrapText="1"/>
    </xf>
    <xf numFmtId="0" fontId="43" fillId="0" borderId="28" xfId="0" applyFont="1" applyBorder="1" applyAlignment="1" applyProtection="1">
      <alignment horizontal="center" vertical="center" wrapText="1"/>
    </xf>
    <xf numFmtId="167" fontId="43" fillId="0" borderId="28" xfId="0" applyNumberFormat="1" applyFont="1" applyBorder="1" applyAlignment="1" applyProtection="1">
      <alignment vertical="center"/>
    </xf>
    <xf numFmtId="4" fontId="43" fillId="4" borderId="28" xfId="0" applyNumberFormat="1" applyFont="1" applyFill="1" applyBorder="1" applyAlignment="1" applyProtection="1">
      <alignment vertical="center"/>
      <protection locked="0"/>
    </xf>
    <xf numFmtId="4" fontId="43" fillId="0" borderId="28" xfId="0" applyNumberFormat="1" applyFont="1" applyBorder="1" applyAlignment="1" applyProtection="1">
      <alignment vertical="center"/>
    </xf>
    <xf numFmtId="0" fontId="43" fillId="0" borderId="5" xfId="0" applyFont="1" applyBorder="1" applyAlignment="1">
      <alignment vertical="center"/>
    </xf>
    <xf numFmtId="0" fontId="43" fillId="4" borderId="28" xfId="0" applyFont="1" applyFill="1" applyBorder="1" applyAlignment="1" applyProtection="1">
      <alignment horizontal="left" vertical="center"/>
      <protection locked="0"/>
    </xf>
    <xf numFmtId="0" fontId="43" fillId="0" borderId="0" xfId="0" applyFont="1" applyBorder="1" applyAlignment="1" applyProtection="1">
      <alignment horizontal="center" vertical="center"/>
    </xf>
    <xf numFmtId="0" fontId="41" fillId="0" borderId="0" xfId="0" applyFont="1" applyBorder="1" applyAlignment="1" applyProtection="1">
      <alignment vertical="center" wrapText="1"/>
    </xf>
    <xf numFmtId="167" fontId="0" fillId="4" borderId="28" xfId="0" applyNumberFormat="1" applyFont="1" applyFill="1" applyBorder="1" applyAlignment="1" applyProtection="1">
      <alignment vertical="center"/>
      <protection locked="0"/>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pplyProtection="1">
      <alignment vertical="top"/>
      <protection locked="0"/>
    </xf>
    <xf numFmtId="0" fontId="44" fillId="0" borderId="29" xfId="0" applyFont="1" applyBorder="1" applyAlignment="1" applyProtection="1">
      <alignment vertical="center" wrapText="1"/>
      <protection locked="0"/>
    </xf>
    <xf numFmtId="0" fontId="44" fillId="0" borderId="30" xfId="0" applyFont="1" applyBorder="1" applyAlignment="1" applyProtection="1">
      <alignment vertical="center" wrapText="1"/>
      <protection locked="0"/>
    </xf>
    <xf numFmtId="0" fontId="44" fillId="0" borderId="31" xfId="0" applyFont="1" applyBorder="1" applyAlignment="1" applyProtection="1">
      <alignment vertical="center" wrapText="1"/>
      <protection locked="0"/>
    </xf>
    <xf numFmtId="0" fontId="44" fillId="0" borderId="32" xfId="0" applyFont="1" applyBorder="1" applyAlignment="1" applyProtection="1">
      <alignment horizontal="center" vertical="center" wrapText="1"/>
      <protection locked="0"/>
    </xf>
    <xf numFmtId="0" fontId="44" fillId="0" borderId="33" xfId="0" applyFont="1" applyBorder="1" applyAlignment="1" applyProtection="1">
      <alignment horizontal="center" vertical="center" wrapText="1"/>
      <protection locked="0"/>
    </xf>
    <xf numFmtId="0" fontId="44" fillId="0" borderId="32" xfId="0" applyFont="1" applyBorder="1" applyAlignment="1" applyProtection="1">
      <alignment vertical="center" wrapText="1"/>
      <protection locked="0"/>
    </xf>
    <xf numFmtId="0" fontId="44" fillId="0" borderId="33" xfId="0" applyFont="1" applyBorder="1" applyAlignment="1" applyProtection="1">
      <alignment vertical="center" wrapText="1"/>
      <protection locked="0"/>
    </xf>
    <xf numFmtId="0" fontId="46" fillId="0" borderId="1"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32" xfId="0" applyFont="1" applyBorder="1" applyAlignment="1" applyProtection="1">
      <alignment vertical="center" wrapText="1"/>
      <protection locked="0"/>
    </xf>
    <xf numFmtId="0" fontId="47" fillId="0" borderId="1" xfId="0" applyFont="1" applyBorder="1" applyAlignment="1" applyProtection="1">
      <alignment vertical="center" wrapText="1"/>
      <protection locked="0"/>
    </xf>
    <xf numFmtId="0" fontId="47" fillId="0" borderId="1"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49" fontId="47" fillId="0" borderId="1" xfId="0" applyNumberFormat="1" applyFont="1" applyBorder="1" applyAlignment="1" applyProtection="1">
      <alignment vertical="center" wrapText="1"/>
      <protection locked="0"/>
    </xf>
    <xf numFmtId="0" fontId="44" fillId="0" borderId="35" xfId="0" applyFont="1" applyBorder="1" applyAlignment="1" applyProtection="1">
      <alignment vertical="center" wrapText="1"/>
      <protection locked="0"/>
    </xf>
    <xf numFmtId="0" fontId="48" fillId="0" borderId="34" xfId="0" applyFont="1" applyBorder="1" applyAlignment="1" applyProtection="1">
      <alignment vertical="center" wrapText="1"/>
      <protection locked="0"/>
    </xf>
    <xf numFmtId="0" fontId="44" fillId="0" borderId="36" xfId="0" applyFont="1" applyBorder="1" applyAlignment="1" applyProtection="1">
      <alignment vertical="center" wrapText="1"/>
      <protection locked="0"/>
    </xf>
    <xf numFmtId="0" fontId="44" fillId="0" borderId="1" xfId="0" applyFont="1" applyBorder="1" applyAlignment="1" applyProtection="1">
      <alignment vertical="top"/>
      <protection locked="0"/>
    </xf>
    <xf numFmtId="0" fontId="44" fillId="0" borderId="0" xfId="0" applyFont="1" applyAlignment="1" applyProtection="1">
      <alignment vertical="top"/>
      <protection locked="0"/>
    </xf>
    <xf numFmtId="0" fontId="44" fillId="0" borderId="29" xfId="0" applyFont="1" applyBorder="1" applyAlignment="1" applyProtection="1">
      <alignment horizontal="left" vertical="center"/>
      <protection locked="0"/>
    </xf>
    <xf numFmtId="0" fontId="44" fillId="0" borderId="30" xfId="0" applyFont="1" applyBorder="1" applyAlignment="1" applyProtection="1">
      <alignment horizontal="left" vertical="center"/>
      <protection locked="0"/>
    </xf>
    <xf numFmtId="0" fontId="44" fillId="0" borderId="31" xfId="0" applyFont="1" applyBorder="1" applyAlignment="1" applyProtection="1">
      <alignment horizontal="left" vertical="center"/>
      <protection locked="0"/>
    </xf>
    <xf numFmtId="0" fontId="44" fillId="0" borderId="32" xfId="0" applyFont="1" applyBorder="1" applyAlignment="1" applyProtection="1">
      <alignment horizontal="left" vertical="center"/>
      <protection locked="0"/>
    </xf>
    <xf numFmtId="0" fontId="44" fillId="0" borderId="33"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9" fillId="0" borderId="0" xfId="0" applyFont="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6" fillId="0" borderId="34" xfId="0" applyFont="1" applyBorder="1" applyAlignment="1" applyProtection="1">
      <alignment horizontal="center" vertical="center"/>
      <protection locked="0"/>
    </xf>
    <xf numFmtId="0" fontId="49" fillId="0" borderId="34"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1" xfId="0" applyFont="1" applyBorder="1" applyAlignment="1" applyProtection="1">
      <alignment horizontal="center" vertical="center"/>
      <protection locked="0"/>
    </xf>
    <xf numFmtId="0" fontId="47" fillId="0" borderId="32" xfId="0" applyFont="1" applyBorder="1" applyAlignment="1" applyProtection="1">
      <alignment horizontal="left" vertical="center"/>
      <protection locked="0"/>
    </xf>
    <xf numFmtId="0" fontId="47" fillId="2" borderId="1" xfId="0" applyFont="1" applyFill="1" applyBorder="1" applyAlignment="1" applyProtection="1">
      <alignment horizontal="left" vertical="center"/>
      <protection locked="0"/>
    </xf>
    <xf numFmtId="0" fontId="47" fillId="2" borderId="1" xfId="0" applyFont="1" applyFill="1" applyBorder="1" applyAlignment="1" applyProtection="1">
      <alignment horizontal="center" vertical="center"/>
      <protection locked="0"/>
    </xf>
    <xf numFmtId="0" fontId="44" fillId="0" borderId="35" xfId="0" applyFont="1" applyBorder="1" applyAlignment="1" applyProtection="1">
      <alignment horizontal="left" vertical="center"/>
      <protection locked="0"/>
    </xf>
    <xf numFmtId="0" fontId="48" fillId="0" borderId="34"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9" fillId="0" borderId="1" xfId="0" applyFont="1" applyBorder="1" applyAlignment="1" applyProtection="1">
      <alignment horizontal="left" vertical="center"/>
      <protection locked="0"/>
    </xf>
    <xf numFmtId="0" fontId="47" fillId="0" borderId="34" xfId="0" applyFont="1" applyBorder="1" applyAlignment="1" applyProtection="1">
      <alignment horizontal="left" vertical="center"/>
      <protection locked="0"/>
    </xf>
    <xf numFmtId="0" fontId="44" fillId="0" borderId="1" xfId="0" applyFont="1" applyBorder="1" applyAlignment="1" applyProtection="1">
      <alignment horizontal="left" vertical="center" wrapText="1"/>
      <protection locked="0"/>
    </xf>
    <xf numFmtId="0" fontId="47" fillId="0" borderId="1" xfId="0" applyFont="1" applyBorder="1" applyAlignment="1" applyProtection="1">
      <alignment horizontal="center" vertical="center" wrapText="1"/>
      <protection locked="0"/>
    </xf>
    <xf numFmtId="0" fontId="44" fillId="0" borderId="29" xfId="0" applyFont="1" applyBorder="1" applyAlignment="1" applyProtection="1">
      <alignment horizontal="left" vertical="center" wrapText="1"/>
      <protection locked="0"/>
    </xf>
    <xf numFmtId="0" fontId="44" fillId="0" borderId="30" xfId="0" applyFont="1" applyBorder="1" applyAlignment="1" applyProtection="1">
      <alignment horizontal="left" vertical="center" wrapText="1"/>
      <protection locked="0"/>
    </xf>
    <xf numFmtId="0" fontId="44" fillId="0" borderId="31"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9" fillId="0" borderId="32" xfId="0" applyFont="1" applyBorder="1" applyAlignment="1" applyProtection="1">
      <alignment horizontal="left" vertical="center" wrapText="1"/>
      <protection locked="0"/>
    </xf>
    <xf numFmtId="0" fontId="49" fillId="0" borderId="33" xfId="0" applyFont="1" applyBorder="1" applyAlignment="1" applyProtection="1">
      <alignment horizontal="left" vertical="center" wrapText="1"/>
      <protection locked="0"/>
    </xf>
    <xf numFmtId="0" fontId="47" fillId="0" borderId="32"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protection locked="0"/>
    </xf>
    <xf numFmtId="0" fontId="47" fillId="0" borderId="35" xfId="0" applyFont="1" applyBorder="1" applyAlignment="1" applyProtection="1">
      <alignment horizontal="left" vertical="center" wrapText="1"/>
      <protection locked="0"/>
    </xf>
    <xf numFmtId="0" fontId="47" fillId="0" borderId="34" xfId="0" applyFont="1" applyBorder="1" applyAlignment="1" applyProtection="1">
      <alignment horizontal="left" vertical="center" wrapText="1"/>
      <protection locked="0"/>
    </xf>
    <xf numFmtId="0" fontId="47" fillId="0" borderId="36" xfId="0" applyFont="1" applyBorder="1" applyAlignment="1" applyProtection="1">
      <alignment horizontal="left" vertical="center" wrapText="1"/>
      <protection locked="0"/>
    </xf>
    <xf numFmtId="0" fontId="47" fillId="0" borderId="1" xfId="0" applyFont="1" applyBorder="1" applyAlignment="1" applyProtection="1">
      <alignment horizontal="left" vertical="top"/>
      <protection locked="0"/>
    </xf>
    <xf numFmtId="0" fontId="47" fillId="0" borderId="1" xfId="0" applyFont="1" applyBorder="1" applyAlignment="1" applyProtection="1">
      <alignment horizontal="center" vertical="top"/>
      <protection locked="0"/>
    </xf>
    <xf numFmtId="0" fontId="47" fillId="0" borderId="35" xfId="0" applyFont="1" applyBorder="1" applyAlignment="1" applyProtection="1">
      <alignment horizontal="left" vertical="center"/>
      <protection locked="0"/>
    </xf>
    <xf numFmtId="0" fontId="47" fillId="0" borderId="36" xfId="0" applyFont="1" applyBorder="1" applyAlignment="1" applyProtection="1">
      <alignment horizontal="left" vertical="center"/>
      <protection locked="0"/>
    </xf>
    <xf numFmtId="0" fontId="49" fillId="0" borderId="0" xfId="0" applyFont="1" applyAlignment="1" applyProtection="1">
      <alignment vertical="center"/>
      <protection locked="0"/>
    </xf>
    <xf numFmtId="0" fontId="46" fillId="0" borderId="1" xfId="0" applyFont="1" applyBorder="1" applyAlignment="1" applyProtection="1">
      <alignment vertical="center"/>
      <protection locked="0"/>
    </xf>
    <xf numFmtId="0" fontId="49" fillId="0" borderId="34"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7"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6" fillId="0" borderId="34" xfId="0" applyFont="1" applyBorder="1" applyAlignment="1" applyProtection="1">
      <alignment horizontal="left"/>
      <protection locked="0"/>
    </xf>
    <xf numFmtId="0" fontId="49" fillId="0" borderId="34" xfId="0" applyFont="1" applyBorder="1" applyAlignment="1" applyProtection="1">
      <protection locked="0"/>
    </xf>
    <xf numFmtId="0" fontId="44" fillId="0" borderId="32" xfId="0" applyFont="1" applyBorder="1" applyAlignment="1" applyProtection="1">
      <alignment vertical="top"/>
      <protection locked="0"/>
    </xf>
    <xf numFmtId="0" fontId="44" fillId="0" borderId="33" xfId="0" applyFont="1" applyBorder="1" applyAlignment="1" applyProtection="1">
      <alignment vertical="top"/>
      <protection locked="0"/>
    </xf>
    <xf numFmtId="0" fontId="44" fillId="0" borderId="1" xfId="0" applyFont="1" applyBorder="1" applyAlignment="1" applyProtection="1">
      <alignment horizontal="center" vertical="center"/>
      <protection locked="0"/>
    </xf>
    <xf numFmtId="0" fontId="44" fillId="0" borderId="1" xfId="0" applyFont="1" applyBorder="1" applyAlignment="1" applyProtection="1">
      <alignment horizontal="left" vertical="top"/>
      <protection locked="0"/>
    </xf>
    <xf numFmtId="0" fontId="44" fillId="0" borderId="35" xfId="0" applyFont="1" applyBorder="1" applyAlignment="1" applyProtection="1">
      <alignment vertical="top"/>
      <protection locked="0"/>
    </xf>
    <xf numFmtId="0" fontId="44" fillId="0" borderId="34" xfId="0" applyFont="1" applyBorder="1" applyAlignment="1" applyProtection="1">
      <alignment vertical="top"/>
      <protection locked="0"/>
    </xf>
    <xf numFmtId="0" fontId="44" fillId="0" borderId="36" xfId="0" applyFont="1" applyBorder="1" applyAlignment="1" applyProtection="1">
      <alignment vertical="top"/>
      <protection locked="0"/>
    </xf>
    <xf numFmtId="0" fontId="21" fillId="0" borderId="0" xfId="0" applyFont="1" applyAlignment="1">
      <alignment horizontal="left" vertical="top" wrapText="1"/>
    </xf>
    <xf numFmtId="0" fontId="21"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2"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1"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0" fontId="27" fillId="0" borderId="0" xfId="0" applyFont="1" applyAlignment="1" applyProtection="1">
      <alignment horizontal="left" vertical="center" wrapText="1"/>
    </xf>
    <xf numFmtId="4" fontId="7" fillId="0" borderId="0" xfId="0" applyNumberFormat="1" applyFont="1" applyAlignment="1" applyProtection="1">
      <alignment vertical="center"/>
    </xf>
    <xf numFmtId="0" fontId="7" fillId="0" borderId="0" xfId="0" applyFont="1" applyAlignment="1" applyProtection="1">
      <alignment vertical="center"/>
    </xf>
    <xf numFmtId="0" fontId="32" fillId="0" borderId="0" xfId="0" applyFont="1" applyAlignment="1" applyProtection="1">
      <alignment horizontal="left" vertical="center" wrapText="1"/>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0" fillId="0" borderId="0" xfId="0"/>
    <xf numFmtId="0" fontId="20" fillId="0" borderId="0" xfId="0" applyFont="1" applyBorder="1" applyAlignment="1" applyProtection="1">
      <alignment horizontal="left" vertical="center" wrapText="1"/>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3"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0" fillId="0" borderId="0" xfId="0" applyFont="1" applyAlignment="1" applyProtection="1">
      <alignment horizontal="left" vertical="center"/>
    </xf>
    <xf numFmtId="0" fontId="0" fillId="0" borderId="0" xfId="0" applyFont="1" applyAlignment="1" applyProtection="1">
      <alignment vertical="center"/>
    </xf>
    <xf numFmtId="0" fontId="34" fillId="3" borderId="0" xfId="1" applyFont="1" applyFill="1" applyAlignment="1">
      <alignment vertical="center"/>
    </xf>
    <xf numFmtId="0" fontId="47"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top"/>
      <protection locked="0"/>
    </xf>
    <xf numFmtId="0" fontId="46" fillId="0" borderId="34" xfId="0" applyFont="1" applyBorder="1" applyAlignment="1" applyProtection="1">
      <alignment horizontal="left"/>
      <protection locked="0"/>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protection locked="0"/>
    </xf>
    <xf numFmtId="49" fontId="47" fillId="0" borderId="1" xfId="0" applyNumberFormat="1"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6"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5"/>
  <sheetViews>
    <sheetView showGridLines="0" tabSelected="1" workbookViewId="0">
      <pane ySplit="1" topLeftCell="A2" activePane="bottomLeft" state="frozen"/>
      <selection pane="bottomLeft"/>
    </sheetView>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52" width="21.7109375" hidden="1" customWidth="1"/>
    <col min="53" max="53" width="19.140625" hidden="1" customWidth="1"/>
    <col min="54" max="54" width="25" hidden="1" customWidth="1"/>
    <col min="55" max="56" width="19.140625" hidden="1" customWidth="1"/>
    <col min="57" max="57" width="66.42578125" customWidth="1"/>
    <col min="71" max="91" width="9.28515625" hidden="1"/>
  </cols>
  <sheetData>
    <row r="1" spans="1:74" ht="21.3" customHeight="1">
      <c r="A1" s="17" t="s">
        <v>0</v>
      </c>
      <c r="B1" s="18"/>
      <c r="C1" s="18"/>
      <c r="D1" s="19" t="s">
        <v>1</v>
      </c>
      <c r="E1" s="18"/>
      <c r="F1" s="18"/>
      <c r="G1" s="18"/>
      <c r="H1" s="18"/>
      <c r="I1" s="18"/>
      <c r="J1" s="18"/>
      <c r="K1" s="20" t="s">
        <v>2</v>
      </c>
      <c r="L1" s="20"/>
      <c r="M1" s="20"/>
      <c r="N1" s="20"/>
      <c r="O1" s="20"/>
      <c r="P1" s="20"/>
      <c r="Q1" s="20"/>
      <c r="R1" s="20"/>
      <c r="S1" s="20"/>
      <c r="T1" s="18"/>
      <c r="U1" s="18"/>
      <c r="V1" s="18"/>
      <c r="W1" s="20" t="s">
        <v>3</v>
      </c>
      <c r="X1" s="20"/>
      <c r="Y1" s="20"/>
      <c r="Z1" s="20"/>
      <c r="AA1" s="20"/>
      <c r="AB1" s="20"/>
      <c r="AC1" s="20"/>
      <c r="AD1" s="20"/>
      <c r="AE1" s="20"/>
      <c r="AF1" s="20"/>
      <c r="AG1" s="20"/>
      <c r="AH1" s="20"/>
      <c r="AI1" s="21"/>
      <c r="AJ1" s="22"/>
      <c r="AK1" s="22"/>
      <c r="AL1" s="22"/>
      <c r="AM1" s="22"/>
      <c r="AN1" s="22"/>
      <c r="AO1" s="22"/>
      <c r="AP1" s="22"/>
      <c r="AQ1" s="22"/>
      <c r="AR1" s="22"/>
      <c r="AS1" s="22"/>
      <c r="AT1" s="22"/>
      <c r="AU1" s="22"/>
      <c r="AV1" s="22"/>
      <c r="AW1" s="22"/>
      <c r="AX1" s="22"/>
      <c r="AY1" s="22"/>
      <c r="AZ1" s="22"/>
      <c r="BA1" s="23" t="s">
        <v>4</v>
      </c>
      <c r="BB1" s="23" t="s">
        <v>5</v>
      </c>
      <c r="BC1" s="22"/>
      <c r="BD1" s="22"/>
      <c r="BE1" s="22"/>
      <c r="BF1" s="22"/>
      <c r="BG1" s="22"/>
      <c r="BH1" s="22"/>
      <c r="BI1" s="22"/>
      <c r="BJ1" s="22"/>
      <c r="BK1" s="22"/>
      <c r="BL1" s="22"/>
      <c r="BM1" s="22"/>
      <c r="BN1" s="22"/>
      <c r="BO1" s="22"/>
      <c r="BP1" s="22"/>
      <c r="BQ1" s="22"/>
      <c r="BR1" s="22"/>
      <c r="BT1" s="24" t="s">
        <v>6</v>
      </c>
      <c r="BU1" s="24" t="s">
        <v>6</v>
      </c>
      <c r="BV1" s="24" t="s">
        <v>7</v>
      </c>
    </row>
    <row r="2" spans="1:74" ht="36.9" customHeight="1">
      <c r="AR2" s="402"/>
      <c r="AS2" s="402"/>
      <c r="AT2" s="402"/>
      <c r="AU2" s="402"/>
      <c r="AV2" s="402"/>
      <c r="AW2" s="402"/>
      <c r="AX2" s="402"/>
      <c r="AY2" s="402"/>
      <c r="AZ2" s="402"/>
      <c r="BA2" s="402"/>
      <c r="BB2" s="402"/>
      <c r="BC2" s="402"/>
      <c r="BD2" s="402"/>
      <c r="BE2" s="402"/>
      <c r="BS2" s="25" t="s">
        <v>8</v>
      </c>
      <c r="BT2" s="25" t="s">
        <v>9</v>
      </c>
    </row>
    <row r="3" spans="1:74" ht="6.9" customHeight="1">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BS3" s="25" t="s">
        <v>8</v>
      </c>
      <c r="BT3" s="25" t="s">
        <v>10</v>
      </c>
    </row>
    <row r="4" spans="1:74" ht="36.9" customHeight="1">
      <c r="B4" s="29"/>
      <c r="C4" s="30"/>
      <c r="D4" s="31" t="s">
        <v>11</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2"/>
      <c r="AS4" s="33" t="s">
        <v>12</v>
      </c>
      <c r="BE4" s="34" t="s">
        <v>13</v>
      </c>
      <c r="BS4" s="25" t="s">
        <v>14</v>
      </c>
    </row>
    <row r="5" spans="1:74" ht="14.4" customHeight="1">
      <c r="B5" s="29"/>
      <c r="C5" s="30"/>
      <c r="D5" s="35" t="s">
        <v>15</v>
      </c>
      <c r="E5" s="30"/>
      <c r="F5" s="30"/>
      <c r="G5" s="30"/>
      <c r="H5" s="30"/>
      <c r="I5" s="30"/>
      <c r="J5" s="30"/>
      <c r="K5" s="363" t="s">
        <v>16</v>
      </c>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0"/>
      <c r="AQ5" s="32"/>
      <c r="BE5" s="361" t="s">
        <v>17</v>
      </c>
      <c r="BS5" s="25" t="s">
        <v>8</v>
      </c>
    </row>
    <row r="6" spans="1:74" ht="36.9" customHeight="1">
      <c r="B6" s="29"/>
      <c r="C6" s="30"/>
      <c r="D6" s="37" t="s">
        <v>18</v>
      </c>
      <c r="E6" s="30"/>
      <c r="F6" s="30"/>
      <c r="G6" s="30"/>
      <c r="H6" s="30"/>
      <c r="I6" s="30"/>
      <c r="J6" s="30"/>
      <c r="K6" s="365" t="s">
        <v>19</v>
      </c>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0"/>
      <c r="AQ6" s="32"/>
      <c r="BE6" s="362"/>
      <c r="BS6" s="25" t="s">
        <v>20</v>
      </c>
    </row>
    <row r="7" spans="1:74" ht="14.4" customHeight="1">
      <c r="B7" s="29"/>
      <c r="C7" s="30"/>
      <c r="D7" s="38" t="s">
        <v>21</v>
      </c>
      <c r="E7" s="30"/>
      <c r="F7" s="30"/>
      <c r="G7" s="30"/>
      <c r="H7" s="30"/>
      <c r="I7" s="30"/>
      <c r="J7" s="30"/>
      <c r="K7" s="36" t="s">
        <v>22</v>
      </c>
      <c r="L7" s="30"/>
      <c r="M7" s="30"/>
      <c r="N7" s="30"/>
      <c r="O7" s="30"/>
      <c r="P7" s="30"/>
      <c r="Q7" s="30"/>
      <c r="R7" s="30"/>
      <c r="S7" s="30"/>
      <c r="T7" s="30"/>
      <c r="U7" s="30"/>
      <c r="V7" s="30"/>
      <c r="W7" s="30"/>
      <c r="X7" s="30"/>
      <c r="Y7" s="30"/>
      <c r="Z7" s="30"/>
      <c r="AA7" s="30"/>
      <c r="AB7" s="30"/>
      <c r="AC7" s="30"/>
      <c r="AD7" s="30"/>
      <c r="AE7" s="30"/>
      <c r="AF7" s="30"/>
      <c r="AG7" s="30"/>
      <c r="AH7" s="30"/>
      <c r="AI7" s="30"/>
      <c r="AJ7" s="30"/>
      <c r="AK7" s="38" t="s">
        <v>23</v>
      </c>
      <c r="AL7" s="30"/>
      <c r="AM7" s="30"/>
      <c r="AN7" s="36" t="s">
        <v>22</v>
      </c>
      <c r="AO7" s="30"/>
      <c r="AP7" s="30"/>
      <c r="AQ7" s="32"/>
      <c r="BE7" s="362"/>
      <c r="BS7" s="25" t="s">
        <v>24</v>
      </c>
    </row>
    <row r="8" spans="1:74" ht="14.4" customHeight="1">
      <c r="B8" s="29"/>
      <c r="C8" s="30"/>
      <c r="D8" s="38" t="s">
        <v>25</v>
      </c>
      <c r="E8" s="30"/>
      <c r="F8" s="30"/>
      <c r="G8" s="30"/>
      <c r="H8" s="30"/>
      <c r="I8" s="30"/>
      <c r="J8" s="30"/>
      <c r="K8" s="36" t="s">
        <v>26</v>
      </c>
      <c r="L8" s="30"/>
      <c r="M8" s="30"/>
      <c r="N8" s="30"/>
      <c r="O8" s="30"/>
      <c r="P8" s="30"/>
      <c r="Q8" s="30"/>
      <c r="R8" s="30"/>
      <c r="S8" s="30"/>
      <c r="T8" s="30"/>
      <c r="U8" s="30"/>
      <c r="V8" s="30"/>
      <c r="W8" s="30"/>
      <c r="X8" s="30"/>
      <c r="Y8" s="30"/>
      <c r="Z8" s="30"/>
      <c r="AA8" s="30"/>
      <c r="AB8" s="30"/>
      <c r="AC8" s="30"/>
      <c r="AD8" s="30"/>
      <c r="AE8" s="30"/>
      <c r="AF8" s="30"/>
      <c r="AG8" s="30"/>
      <c r="AH8" s="30"/>
      <c r="AI8" s="30"/>
      <c r="AJ8" s="30"/>
      <c r="AK8" s="38" t="s">
        <v>27</v>
      </c>
      <c r="AL8" s="30"/>
      <c r="AM8" s="30"/>
      <c r="AN8" s="39" t="s">
        <v>28</v>
      </c>
      <c r="AO8" s="30"/>
      <c r="AP8" s="30"/>
      <c r="AQ8" s="32"/>
      <c r="BE8" s="362"/>
      <c r="BS8" s="25" t="s">
        <v>29</v>
      </c>
    </row>
    <row r="9" spans="1:74" ht="14.4" customHeight="1">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2"/>
      <c r="BE9" s="362"/>
      <c r="BS9" s="25" t="s">
        <v>30</v>
      </c>
    </row>
    <row r="10" spans="1:74" ht="14.4" customHeight="1">
      <c r="B10" s="29"/>
      <c r="C10" s="30"/>
      <c r="D10" s="38" t="s">
        <v>31</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8" t="s">
        <v>32</v>
      </c>
      <c r="AL10" s="30"/>
      <c r="AM10" s="30"/>
      <c r="AN10" s="36" t="s">
        <v>22</v>
      </c>
      <c r="AO10" s="30"/>
      <c r="AP10" s="30"/>
      <c r="AQ10" s="32"/>
      <c r="BE10" s="362"/>
      <c r="BS10" s="25" t="s">
        <v>20</v>
      </c>
    </row>
    <row r="11" spans="1:74" ht="18.45" customHeight="1">
      <c r="B11" s="29"/>
      <c r="C11" s="30"/>
      <c r="D11" s="30"/>
      <c r="E11" s="36" t="s">
        <v>26</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8" t="s">
        <v>33</v>
      </c>
      <c r="AL11" s="30"/>
      <c r="AM11" s="30"/>
      <c r="AN11" s="36" t="s">
        <v>22</v>
      </c>
      <c r="AO11" s="30"/>
      <c r="AP11" s="30"/>
      <c r="AQ11" s="32"/>
      <c r="BE11" s="362"/>
      <c r="BS11" s="25" t="s">
        <v>20</v>
      </c>
    </row>
    <row r="12" spans="1:74" ht="6.9" customHeight="1">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2"/>
      <c r="BE12" s="362"/>
      <c r="BS12" s="25" t="s">
        <v>20</v>
      </c>
    </row>
    <row r="13" spans="1:74" ht="14.4" customHeight="1">
      <c r="B13" s="29"/>
      <c r="C13" s="30"/>
      <c r="D13" s="38" t="s">
        <v>34</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8" t="s">
        <v>32</v>
      </c>
      <c r="AL13" s="30"/>
      <c r="AM13" s="30"/>
      <c r="AN13" s="40" t="s">
        <v>35</v>
      </c>
      <c r="AO13" s="30"/>
      <c r="AP13" s="30"/>
      <c r="AQ13" s="32"/>
      <c r="BE13" s="362"/>
      <c r="BS13" s="25" t="s">
        <v>20</v>
      </c>
    </row>
    <row r="14" spans="1:74" ht="13.2">
      <c r="B14" s="29"/>
      <c r="C14" s="30"/>
      <c r="D14" s="30"/>
      <c r="E14" s="366" t="s">
        <v>35</v>
      </c>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8" t="s">
        <v>33</v>
      </c>
      <c r="AL14" s="30"/>
      <c r="AM14" s="30"/>
      <c r="AN14" s="40" t="s">
        <v>35</v>
      </c>
      <c r="AO14" s="30"/>
      <c r="AP14" s="30"/>
      <c r="AQ14" s="32"/>
      <c r="BE14" s="362"/>
      <c r="BS14" s="25" t="s">
        <v>20</v>
      </c>
    </row>
    <row r="15" spans="1:74" ht="6.9" customHeight="1">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2"/>
      <c r="BE15" s="362"/>
      <c r="BS15" s="25" t="s">
        <v>6</v>
      </c>
    </row>
    <row r="16" spans="1:74" ht="14.4" customHeight="1">
      <c r="B16" s="29"/>
      <c r="C16" s="30"/>
      <c r="D16" s="38" t="s">
        <v>36</v>
      </c>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8" t="s">
        <v>32</v>
      </c>
      <c r="AL16" s="30"/>
      <c r="AM16" s="30"/>
      <c r="AN16" s="36" t="s">
        <v>22</v>
      </c>
      <c r="AO16" s="30"/>
      <c r="AP16" s="30"/>
      <c r="AQ16" s="32"/>
      <c r="BE16" s="362"/>
      <c r="BS16" s="25" t="s">
        <v>6</v>
      </c>
    </row>
    <row r="17" spans="2:71" ht="18.45" customHeight="1">
      <c r="B17" s="29"/>
      <c r="C17" s="30"/>
      <c r="D17" s="30"/>
      <c r="E17" s="36" t="s">
        <v>26</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8" t="s">
        <v>33</v>
      </c>
      <c r="AL17" s="30"/>
      <c r="AM17" s="30"/>
      <c r="AN17" s="36" t="s">
        <v>22</v>
      </c>
      <c r="AO17" s="30"/>
      <c r="AP17" s="30"/>
      <c r="AQ17" s="32"/>
      <c r="BE17" s="362"/>
      <c r="BS17" s="25" t="s">
        <v>37</v>
      </c>
    </row>
    <row r="18" spans="2:71" ht="6.9" customHeight="1">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2"/>
      <c r="BE18" s="362"/>
      <c r="BS18" s="25" t="s">
        <v>8</v>
      </c>
    </row>
    <row r="19" spans="2:71" ht="14.4" customHeight="1">
      <c r="B19" s="29"/>
      <c r="C19" s="30"/>
      <c r="D19" s="38" t="s">
        <v>38</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2"/>
      <c r="BE19" s="362"/>
      <c r="BS19" s="25" t="s">
        <v>8</v>
      </c>
    </row>
    <row r="20" spans="2:71" ht="48.75" customHeight="1">
      <c r="B20" s="29"/>
      <c r="C20" s="30"/>
      <c r="D20" s="30"/>
      <c r="E20" s="368" t="s">
        <v>39</v>
      </c>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0"/>
      <c r="AP20" s="30"/>
      <c r="AQ20" s="32"/>
      <c r="BE20" s="362"/>
      <c r="BS20" s="25" t="s">
        <v>6</v>
      </c>
    </row>
    <row r="21" spans="2:71" ht="6.9" customHeight="1">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2"/>
      <c r="BE21" s="362"/>
    </row>
    <row r="22" spans="2:71" ht="6.9" customHeight="1">
      <c r="B22" s="29"/>
      <c r="C22" s="30"/>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30"/>
      <c r="AQ22" s="32"/>
      <c r="BE22" s="362"/>
    </row>
    <row r="23" spans="2:71" s="1" customFormat="1" ht="25.95" customHeight="1">
      <c r="B23" s="42"/>
      <c r="C23" s="43"/>
      <c r="D23" s="44" t="s">
        <v>40</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369">
        <f>ROUND(AG51,2)</f>
        <v>0</v>
      </c>
      <c r="AL23" s="370"/>
      <c r="AM23" s="370"/>
      <c r="AN23" s="370"/>
      <c r="AO23" s="370"/>
      <c r="AP23" s="43"/>
      <c r="AQ23" s="46"/>
      <c r="BE23" s="362"/>
    </row>
    <row r="24" spans="2:71" s="1" customFormat="1" ht="6.9" customHeight="1">
      <c r="B24" s="42"/>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6"/>
      <c r="BE24" s="362"/>
    </row>
    <row r="25" spans="2:71" s="1" customFormat="1" ht="12">
      <c r="B25" s="42"/>
      <c r="C25" s="43"/>
      <c r="D25" s="43"/>
      <c r="E25" s="43"/>
      <c r="F25" s="43"/>
      <c r="G25" s="43"/>
      <c r="H25" s="43"/>
      <c r="I25" s="43"/>
      <c r="J25" s="43"/>
      <c r="K25" s="43"/>
      <c r="L25" s="371" t="s">
        <v>41</v>
      </c>
      <c r="M25" s="371"/>
      <c r="N25" s="371"/>
      <c r="O25" s="371"/>
      <c r="P25" s="43"/>
      <c r="Q25" s="43"/>
      <c r="R25" s="43"/>
      <c r="S25" s="43"/>
      <c r="T25" s="43"/>
      <c r="U25" s="43"/>
      <c r="V25" s="43"/>
      <c r="W25" s="371" t="s">
        <v>42</v>
      </c>
      <c r="X25" s="371"/>
      <c r="Y25" s="371"/>
      <c r="Z25" s="371"/>
      <c r="AA25" s="371"/>
      <c r="AB25" s="371"/>
      <c r="AC25" s="371"/>
      <c r="AD25" s="371"/>
      <c r="AE25" s="371"/>
      <c r="AF25" s="43"/>
      <c r="AG25" s="43"/>
      <c r="AH25" s="43"/>
      <c r="AI25" s="43"/>
      <c r="AJ25" s="43"/>
      <c r="AK25" s="371" t="s">
        <v>43</v>
      </c>
      <c r="AL25" s="371"/>
      <c r="AM25" s="371"/>
      <c r="AN25" s="371"/>
      <c r="AO25" s="371"/>
      <c r="AP25" s="43"/>
      <c r="AQ25" s="46"/>
      <c r="BE25" s="362"/>
    </row>
    <row r="26" spans="2:71" s="2" customFormat="1" ht="14.4" customHeight="1">
      <c r="B26" s="48"/>
      <c r="C26" s="49"/>
      <c r="D26" s="50" t="s">
        <v>44</v>
      </c>
      <c r="E26" s="49"/>
      <c r="F26" s="50" t="s">
        <v>45</v>
      </c>
      <c r="G26" s="49"/>
      <c r="H26" s="49"/>
      <c r="I26" s="49"/>
      <c r="J26" s="49"/>
      <c r="K26" s="49"/>
      <c r="L26" s="372">
        <v>0.21</v>
      </c>
      <c r="M26" s="373"/>
      <c r="N26" s="373"/>
      <c r="O26" s="373"/>
      <c r="P26" s="49"/>
      <c r="Q26" s="49"/>
      <c r="R26" s="49"/>
      <c r="S26" s="49"/>
      <c r="T26" s="49"/>
      <c r="U26" s="49"/>
      <c r="V26" s="49"/>
      <c r="W26" s="374">
        <f>ROUND(AZ51,2)</f>
        <v>0</v>
      </c>
      <c r="X26" s="373"/>
      <c r="Y26" s="373"/>
      <c r="Z26" s="373"/>
      <c r="AA26" s="373"/>
      <c r="AB26" s="373"/>
      <c r="AC26" s="373"/>
      <c r="AD26" s="373"/>
      <c r="AE26" s="373"/>
      <c r="AF26" s="49"/>
      <c r="AG26" s="49"/>
      <c r="AH26" s="49"/>
      <c r="AI26" s="49"/>
      <c r="AJ26" s="49"/>
      <c r="AK26" s="374">
        <f>ROUND(AV51,2)</f>
        <v>0</v>
      </c>
      <c r="AL26" s="373"/>
      <c r="AM26" s="373"/>
      <c r="AN26" s="373"/>
      <c r="AO26" s="373"/>
      <c r="AP26" s="49"/>
      <c r="AQ26" s="51"/>
      <c r="BE26" s="362"/>
    </row>
    <row r="27" spans="2:71" s="2" customFormat="1" ht="14.4" customHeight="1">
      <c r="B27" s="48"/>
      <c r="C27" s="49"/>
      <c r="D27" s="49"/>
      <c r="E27" s="49"/>
      <c r="F27" s="50" t="s">
        <v>46</v>
      </c>
      <c r="G27" s="49"/>
      <c r="H27" s="49"/>
      <c r="I27" s="49"/>
      <c r="J27" s="49"/>
      <c r="K27" s="49"/>
      <c r="L27" s="372">
        <v>0.15</v>
      </c>
      <c r="M27" s="373"/>
      <c r="N27" s="373"/>
      <c r="O27" s="373"/>
      <c r="P27" s="49"/>
      <c r="Q27" s="49"/>
      <c r="R27" s="49"/>
      <c r="S27" s="49"/>
      <c r="T27" s="49"/>
      <c r="U27" s="49"/>
      <c r="V27" s="49"/>
      <c r="W27" s="374">
        <f>ROUND(BA51,2)</f>
        <v>0</v>
      </c>
      <c r="X27" s="373"/>
      <c r="Y27" s="373"/>
      <c r="Z27" s="373"/>
      <c r="AA27" s="373"/>
      <c r="AB27" s="373"/>
      <c r="AC27" s="373"/>
      <c r="AD27" s="373"/>
      <c r="AE27" s="373"/>
      <c r="AF27" s="49"/>
      <c r="AG27" s="49"/>
      <c r="AH27" s="49"/>
      <c r="AI27" s="49"/>
      <c r="AJ27" s="49"/>
      <c r="AK27" s="374">
        <f>ROUND(AW51,2)</f>
        <v>0</v>
      </c>
      <c r="AL27" s="373"/>
      <c r="AM27" s="373"/>
      <c r="AN27" s="373"/>
      <c r="AO27" s="373"/>
      <c r="AP27" s="49"/>
      <c r="AQ27" s="51"/>
      <c r="BE27" s="362"/>
    </row>
    <row r="28" spans="2:71" s="2" customFormat="1" ht="14.4" hidden="1" customHeight="1">
      <c r="B28" s="48"/>
      <c r="C28" s="49"/>
      <c r="D28" s="49"/>
      <c r="E28" s="49"/>
      <c r="F28" s="50" t="s">
        <v>47</v>
      </c>
      <c r="G28" s="49"/>
      <c r="H28" s="49"/>
      <c r="I28" s="49"/>
      <c r="J28" s="49"/>
      <c r="K28" s="49"/>
      <c r="L28" s="372">
        <v>0.21</v>
      </c>
      <c r="M28" s="373"/>
      <c r="N28" s="373"/>
      <c r="O28" s="373"/>
      <c r="P28" s="49"/>
      <c r="Q28" s="49"/>
      <c r="R28" s="49"/>
      <c r="S28" s="49"/>
      <c r="T28" s="49"/>
      <c r="U28" s="49"/>
      <c r="V28" s="49"/>
      <c r="W28" s="374">
        <f>ROUND(BB51,2)</f>
        <v>0</v>
      </c>
      <c r="X28" s="373"/>
      <c r="Y28" s="373"/>
      <c r="Z28" s="373"/>
      <c r="AA28" s="373"/>
      <c r="AB28" s="373"/>
      <c r="AC28" s="373"/>
      <c r="AD28" s="373"/>
      <c r="AE28" s="373"/>
      <c r="AF28" s="49"/>
      <c r="AG28" s="49"/>
      <c r="AH28" s="49"/>
      <c r="AI28" s="49"/>
      <c r="AJ28" s="49"/>
      <c r="AK28" s="374">
        <v>0</v>
      </c>
      <c r="AL28" s="373"/>
      <c r="AM28" s="373"/>
      <c r="AN28" s="373"/>
      <c r="AO28" s="373"/>
      <c r="AP28" s="49"/>
      <c r="AQ28" s="51"/>
      <c r="BE28" s="362"/>
    </row>
    <row r="29" spans="2:71" s="2" customFormat="1" ht="14.4" hidden="1" customHeight="1">
      <c r="B29" s="48"/>
      <c r="C29" s="49"/>
      <c r="D29" s="49"/>
      <c r="E29" s="49"/>
      <c r="F29" s="50" t="s">
        <v>48</v>
      </c>
      <c r="G29" s="49"/>
      <c r="H29" s="49"/>
      <c r="I29" s="49"/>
      <c r="J29" s="49"/>
      <c r="K29" s="49"/>
      <c r="L29" s="372">
        <v>0.15</v>
      </c>
      <c r="M29" s="373"/>
      <c r="N29" s="373"/>
      <c r="O29" s="373"/>
      <c r="P29" s="49"/>
      <c r="Q29" s="49"/>
      <c r="R29" s="49"/>
      <c r="S29" s="49"/>
      <c r="T29" s="49"/>
      <c r="U29" s="49"/>
      <c r="V29" s="49"/>
      <c r="W29" s="374">
        <f>ROUND(BC51,2)</f>
        <v>0</v>
      </c>
      <c r="X29" s="373"/>
      <c r="Y29" s="373"/>
      <c r="Z29" s="373"/>
      <c r="AA29" s="373"/>
      <c r="AB29" s="373"/>
      <c r="AC29" s="373"/>
      <c r="AD29" s="373"/>
      <c r="AE29" s="373"/>
      <c r="AF29" s="49"/>
      <c r="AG29" s="49"/>
      <c r="AH29" s="49"/>
      <c r="AI29" s="49"/>
      <c r="AJ29" s="49"/>
      <c r="AK29" s="374">
        <v>0</v>
      </c>
      <c r="AL29" s="373"/>
      <c r="AM29" s="373"/>
      <c r="AN29" s="373"/>
      <c r="AO29" s="373"/>
      <c r="AP29" s="49"/>
      <c r="AQ29" s="51"/>
      <c r="BE29" s="362"/>
    </row>
    <row r="30" spans="2:71" s="2" customFormat="1" ht="14.4" hidden="1" customHeight="1">
      <c r="B30" s="48"/>
      <c r="C30" s="49"/>
      <c r="D30" s="49"/>
      <c r="E30" s="49"/>
      <c r="F30" s="50" t="s">
        <v>49</v>
      </c>
      <c r="G30" s="49"/>
      <c r="H30" s="49"/>
      <c r="I30" s="49"/>
      <c r="J30" s="49"/>
      <c r="K30" s="49"/>
      <c r="L30" s="372">
        <v>0</v>
      </c>
      <c r="M30" s="373"/>
      <c r="N30" s="373"/>
      <c r="O30" s="373"/>
      <c r="P30" s="49"/>
      <c r="Q30" s="49"/>
      <c r="R30" s="49"/>
      <c r="S30" s="49"/>
      <c r="T30" s="49"/>
      <c r="U30" s="49"/>
      <c r="V30" s="49"/>
      <c r="W30" s="374">
        <f>ROUND(BD51,2)</f>
        <v>0</v>
      </c>
      <c r="X30" s="373"/>
      <c r="Y30" s="373"/>
      <c r="Z30" s="373"/>
      <c r="AA30" s="373"/>
      <c r="AB30" s="373"/>
      <c r="AC30" s="373"/>
      <c r="AD30" s="373"/>
      <c r="AE30" s="373"/>
      <c r="AF30" s="49"/>
      <c r="AG30" s="49"/>
      <c r="AH30" s="49"/>
      <c r="AI30" s="49"/>
      <c r="AJ30" s="49"/>
      <c r="AK30" s="374">
        <v>0</v>
      </c>
      <c r="AL30" s="373"/>
      <c r="AM30" s="373"/>
      <c r="AN30" s="373"/>
      <c r="AO30" s="373"/>
      <c r="AP30" s="49"/>
      <c r="AQ30" s="51"/>
      <c r="BE30" s="362"/>
    </row>
    <row r="31" spans="2:71" s="1" customFormat="1" ht="6.9"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6"/>
      <c r="BE31" s="362"/>
    </row>
    <row r="32" spans="2:71" s="1" customFormat="1" ht="25.95" customHeight="1">
      <c r="B32" s="42"/>
      <c r="C32" s="52"/>
      <c r="D32" s="53" t="s">
        <v>50</v>
      </c>
      <c r="E32" s="54"/>
      <c r="F32" s="54"/>
      <c r="G32" s="54"/>
      <c r="H32" s="54"/>
      <c r="I32" s="54"/>
      <c r="J32" s="54"/>
      <c r="K32" s="54"/>
      <c r="L32" s="54"/>
      <c r="M32" s="54"/>
      <c r="N32" s="54"/>
      <c r="O32" s="54"/>
      <c r="P32" s="54"/>
      <c r="Q32" s="54"/>
      <c r="R32" s="54"/>
      <c r="S32" s="54"/>
      <c r="T32" s="55" t="s">
        <v>51</v>
      </c>
      <c r="U32" s="54"/>
      <c r="V32" s="54"/>
      <c r="W32" s="54"/>
      <c r="X32" s="375" t="s">
        <v>52</v>
      </c>
      <c r="Y32" s="376"/>
      <c r="Z32" s="376"/>
      <c r="AA32" s="376"/>
      <c r="AB32" s="376"/>
      <c r="AC32" s="54"/>
      <c r="AD32" s="54"/>
      <c r="AE32" s="54"/>
      <c r="AF32" s="54"/>
      <c r="AG32" s="54"/>
      <c r="AH32" s="54"/>
      <c r="AI32" s="54"/>
      <c r="AJ32" s="54"/>
      <c r="AK32" s="377">
        <f>SUM(AK23:AK30)</f>
        <v>0</v>
      </c>
      <c r="AL32" s="376"/>
      <c r="AM32" s="376"/>
      <c r="AN32" s="376"/>
      <c r="AO32" s="378"/>
      <c r="AP32" s="52"/>
      <c r="AQ32" s="56"/>
      <c r="BE32" s="362"/>
    </row>
    <row r="33" spans="2:56" s="1" customFormat="1" ht="6.9" customHeight="1">
      <c r="B33" s="42"/>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6"/>
    </row>
    <row r="34" spans="2:56" s="1" customFormat="1" ht="6.9" customHeight="1">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9"/>
    </row>
    <row r="38" spans="2:56" s="1" customFormat="1" ht="6.9" customHeight="1">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2"/>
    </row>
    <row r="39" spans="2:56" s="1" customFormat="1" ht="36.9" customHeight="1">
      <c r="B39" s="42"/>
      <c r="C39" s="63" t="s">
        <v>53</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2"/>
    </row>
    <row r="40" spans="2:56" s="1" customFormat="1" ht="6.9" customHeight="1">
      <c r="B40" s="4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2"/>
    </row>
    <row r="41" spans="2:56" s="3" customFormat="1" ht="14.4" customHeight="1">
      <c r="B41" s="65"/>
      <c r="C41" s="66" t="s">
        <v>15</v>
      </c>
      <c r="D41" s="67"/>
      <c r="E41" s="67"/>
      <c r="F41" s="67"/>
      <c r="G41" s="67"/>
      <c r="H41" s="67"/>
      <c r="I41" s="67"/>
      <c r="J41" s="67"/>
      <c r="K41" s="67"/>
      <c r="L41" s="67" t="str">
        <f>K5</f>
        <v>VZ171008</v>
      </c>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8"/>
    </row>
    <row r="42" spans="2:56" s="4" customFormat="1" ht="36.9" customHeight="1">
      <c r="B42" s="69"/>
      <c r="C42" s="70" t="s">
        <v>18</v>
      </c>
      <c r="D42" s="71"/>
      <c r="E42" s="71"/>
      <c r="F42" s="71"/>
      <c r="G42" s="71"/>
      <c r="H42" s="71"/>
      <c r="I42" s="71"/>
      <c r="J42" s="71"/>
      <c r="K42" s="71"/>
      <c r="L42" s="379" t="str">
        <f>K6</f>
        <v>Stavební úpravy a nástavba MŠ Tovéř - 30%  uznatelné náklady</v>
      </c>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71"/>
      <c r="AQ42" s="71"/>
      <c r="AR42" s="72"/>
    </row>
    <row r="43" spans="2:56" s="1" customFormat="1" ht="6.9" customHeight="1">
      <c r="B43" s="42"/>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2"/>
    </row>
    <row r="44" spans="2:56" s="1" customFormat="1" ht="13.2">
      <c r="B44" s="42"/>
      <c r="C44" s="66" t="s">
        <v>25</v>
      </c>
      <c r="D44" s="64"/>
      <c r="E44" s="64"/>
      <c r="F44" s="64"/>
      <c r="G44" s="64"/>
      <c r="H44" s="64"/>
      <c r="I44" s="64"/>
      <c r="J44" s="64"/>
      <c r="K44" s="64"/>
      <c r="L44" s="73" t="str">
        <f>IF(K8="","",K8)</f>
        <v xml:space="preserve"> </v>
      </c>
      <c r="M44" s="64"/>
      <c r="N44" s="64"/>
      <c r="O44" s="64"/>
      <c r="P44" s="64"/>
      <c r="Q44" s="64"/>
      <c r="R44" s="64"/>
      <c r="S44" s="64"/>
      <c r="T44" s="64"/>
      <c r="U44" s="64"/>
      <c r="V44" s="64"/>
      <c r="W44" s="64"/>
      <c r="X44" s="64"/>
      <c r="Y44" s="64"/>
      <c r="Z44" s="64"/>
      <c r="AA44" s="64"/>
      <c r="AB44" s="64"/>
      <c r="AC44" s="64"/>
      <c r="AD44" s="64"/>
      <c r="AE44" s="64"/>
      <c r="AF44" s="64"/>
      <c r="AG44" s="64"/>
      <c r="AH44" s="64"/>
      <c r="AI44" s="66" t="s">
        <v>27</v>
      </c>
      <c r="AJ44" s="64"/>
      <c r="AK44" s="64"/>
      <c r="AL44" s="64"/>
      <c r="AM44" s="381" t="str">
        <f>IF(AN8= "","",AN8)</f>
        <v>20. 10. 2017</v>
      </c>
      <c r="AN44" s="381"/>
      <c r="AO44" s="64"/>
      <c r="AP44" s="64"/>
      <c r="AQ44" s="64"/>
      <c r="AR44" s="62"/>
    </row>
    <row r="45" spans="2:56" s="1" customFormat="1" ht="6.9" customHeight="1">
      <c r="B45" s="42"/>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2"/>
    </row>
    <row r="46" spans="2:56" s="1" customFormat="1" ht="13.2">
      <c r="B46" s="42"/>
      <c r="C46" s="66" t="s">
        <v>31</v>
      </c>
      <c r="D46" s="64"/>
      <c r="E46" s="64"/>
      <c r="F46" s="64"/>
      <c r="G46" s="64"/>
      <c r="H46" s="64"/>
      <c r="I46" s="64"/>
      <c r="J46" s="64"/>
      <c r="K46" s="64"/>
      <c r="L46" s="67" t="str">
        <f>IF(E11= "","",E11)</f>
        <v xml:space="preserve"> </v>
      </c>
      <c r="M46" s="64"/>
      <c r="N46" s="64"/>
      <c r="O46" s="64"/>
      <c r="P46" s="64"/>
      <c r="Q46" s="64"/>
      <c r="R46" s="64"/>
      <c r="S46" s="64"/>
      <c r="T46" s="64"/>
      <c r="U46" s="64"/>
      <c r="V46" s="64"/>
      <c r="W46" s="64"/>
      <c r="X46" s="64"/>
      <c r="Y46" s="64"/>
      <c r="Z46" s="64"/>
      <c r="AA46" s="64"/>
      <c r="AB46" s="64"/>
      <c r="AC46" s="64"/>
      <c r="AD46" s="64"/>
      <c r="AE46" s="64"/>
      <c r="AF46" s="64"/>
      <c r="AG46" s="64"/>
      <c r="AH46" s="64"/>
      <c r="AI46" s="66" t="s">
        <v>36</v>
      </c>
      <c r="AJ46" s="64"/>
      <c r="AK46" s="64"/>
      <c r="AL46" s="64"/>
      <c r="AM46" s="382" t="str">
        <f>IF(E17="","",E17)</f>
        <v xml:space="preserve"> </v>
      </c>
      <c r="AN46" s="382"/>
      <c r="AO46" s="382"/>
      <c r="AP46" s="382"/>
      <c r="AQ46" s="64"/>
      <c r="AR46" s="62"/>
      <c r="AS46" s="383" t="s">
        <v>54</v>
      </c>
      <c r="AT46" s="384"/>
      <c r="AU46" s="75"/>
      <c r="AV46" s="75"/>
      <c r="AW46" s="75"/>
      <c r="AX46" s="75"/>
      <c r="AY46" s="75"/>
      <c r="AZ46" s="75"/>
      <c r="BA46" s="75"/>
      <c r="BB46" s="75"/>
      <c r="BC46" s="75"/>
      <c r="BD46" s="76"/>
    </row>
    <row r="47" spans="2:56" s="1" customFormat="1" ht="13.2">
      <c r="B47" s="42"/>
      <c r="C47" s="66" t="s">
        <v>34</v>
      </c>
      <c r="D47" s="64"/>
      <c r="E47" s="64"/>
      <c r="F47" s="64"/>
      <c r="G47" s="64"/>
      <c r="H47" s="64"/>
      <c r="I47" s="64"/>
      <c r="J47" s="64"/>
      <c r="K47" s="64"/>
      <c r="L47" s="67" t="str">
        <f>IF(E14= "Vyplň údaj","",E14)</f>
        <v/>
      </c>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2"/>
      <c r="AS47" s="385"/>
      <c r="AT47" s="386"/>
      <c r="AU47" s="77"/>
      <c r="AV47" s="77"/>
      <c r="AW47" s="77"/>
      <c r="AX47" s="77"/>
      <c r="AY47" s="77"/>
      <c r="AZ47" s="77"/>
      <c r="BA47" s="77"/>
      <c r="BB47" s="77"/>
      <c r="BC47" s="77"/>
      <c r="BD47" s="78"/>
    </row>
    <row r="48" spans="2:56" s="1" customFormat="1" ht="10.8" customHeight="1">
      <c r="B48" s="42"/>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2"/>
      <c r="AS48" s="387"/>
      <c r="AT48" s="388"/>
      <c r="AU48" s="43"/>
      <c r="AV48" s="43"/>
      <c r="AW48" s="43"/>
      <c r="AX48" s="43"/>
      <c r="AY48" s="43"/>
      <c r="AZ48" s="43"/>
      <c r="BA48" s="43"/>
      <c r="BB48" s="43"/>
      <c r="BC48" s="43"/>
      <c r="BD48" s="79"/>
    </row>
    <row r="49" spans="1:91" s="1" customFormat="1" ht="29.25" customHeight="1">
      <c r="B49" s="42"/>
      <c r="C49" s="389" t="s">
        <v>55</v>
      </c>
      <c r="D49" s="390"/>
      <c r="E49" s="390"/>
      <c r="F49" s="390"/>
      <c r="G49" s="390"/>
      <c r="H49" s="80"/>
      <c r="I49" s="391" t="s">
        <v>56</v>
      </c>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2" t="s">
        <v>57</v>
      </c>
      <c r="AH49" s="390"/>
      <c r="AI49" s="390"/>
      <c r="AJ49" s="390"/>
      <c r="AK49" s="390"/>
      <c r="AL49" s="390"/>
      <c r="AM49" s="390"/>
      <c r="AN49" s="391" t="s">
        <v>58</v>
      </c>
      <c r="AO49" s="390"/>
      <c r="AP49" s="390"/>
      <c r="AQ49" s="81" t="s">
        <v>59</v>
      </c>
      <c r="AR49" s="62"/>
      <c r="AS49" s="82" t="s">
        <v>60</v>
      </c>
      <c r="AT49" s="83" t="s">
        <v>61</v>
      </c>
      <c r="AU49" s="83" t="s">
        <v>62</v>
      </c>
      <c r="AV49" s="83" t="s">
        <v>63</v>
      </c>
      <c r="AW49" s="83" t="s">
        <v>64</v>
      </c>
      <c r="AX49" s="83" t="s">
        <v>65</v>
      </c>
      <c r="AY49" s="83" t="s">
        <v>66</v>
      </c>
      <c r="AZ49" s="83" t="s">
        <v>67</v>
      </c>
      <c r="BA49" s="83" t="s">
        <v>68</v>
      </c>
      <c r="BB49" s="83" t="s">
        <v>69</v>
      </c>
      <c r="BC49" s="83" t="s">
        <v>70</v>
      </c>
      <c r="BD49" s="84" t="s">
        <v>71</v>
      </c>
    </row>
    <row r="50" spans="1:91" s="1" customFormat="1" ht="10.8" customHeight="1">
      <c r="B50" s="42"/>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2"/>
      <c r="AS50" s="85"/>
      <c r="AT50" s="86"/>
      <c r="AU50" s="86"/>
      <c r="AV50" s="86"/>
      <c r="AW50" s="86"/>
      <c r="AX50" s="86"/>
      <c r="AY50" s="86"/>
      <c r="AZ50" s="86"/>
      <c r="BA50" s="86"/>
      <c r="BB50" s="86"/>
      <c r="BC50" s="86"/>
      <c r="BD50" s="87"/>
    </row>
    <row r="51" spans="1:91" s="4" customFormat="1" ht="32.4" customHeight="1">
      <c r="B51" s="69"/>
      <c r="C51" s="88" t="s">
        <v>72</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400">
        <f>ROUND(AG52,2)</f>
        <v>0</v>
      </c>
      <c r="AH51" s="400"/>
      <c r="AI51" s="400"/>
      <c r="AJ51" s="400"/>
      <c r="AK51" s="400"/>
      <c r="AL51" s="400"/>
      <c r="AM51" s="400"/>
      <c r="AN51" s="401">
        <f>SUM(AG51,AT51)</f>
        <v>0</v>
      </c>
      <c r="AO51" s="401"/>
      <c r="AP51" s="401"/>
      <c r="AQ51" s="90" t="s">
        <v>22</v>
      </c>
      <c r="AR51" s="72"/>
      <c r="AS51" s="91">
        <f>ROUND(AS52,2)</f>
        <v>0</v>
      </c>
      <c r="AT51" s="92">
        <f>ROUND(SUM(AV51:AW51),2)</f>
        <v>0</v>
      </c>
      <c r="AU51" s="93">
        <f>ROUND(AU52,5)</f>
        <v>0</v>
      </c>
      <c r="AV51" s="92">
        <f>ROUND(AZ51*L26,2)</f>
        <v>0</v>
      </c>
      <c r="AW51" s="92">
        <f>ROUND(BA51*L27,2)</f>
        <v>0</v>
      </c>
      <c r="AX51" s="92">
        <f>ROUND(BB51*L26,2)</f>
        <v>0</v>
      </c>
      <c r="AY51" s="92">
        <f>ROUND(BC51*L27,2)</f>
        <v>0</v>
      </c>
      <c r="AZ51" s="92">
        <f t="shared" ref="AZ51:BD52" si="0">ROUND(AZ52,2)</f>
        <v>0</v>
      </c>
      <c r="BA51" s="92">
        <f t="shared" si="0"/>
        <v>0</v>
      </c>
      <c r="BB51" s="92">
        <f t="shared" si="0"/>
        <v>0</v>
      </c>
      <c r="BC51" s="92">
        <f t="shared" si="0"/>
        <v>0</v>
      </c>
      <c r="BD51" s="94">
        <f t="shared" si="0"/>
        <v>0</v>
      </c>
      <c r="BS51" s="95" t="s">
        <v>73</v>
      </c>
      <c r="BT51" s="95" t="s">
        <v>74</v>
      </c>
      <c r="BU51" s="96" t="s">
        <v>75</v>
      </c>
      <c r="BV51" s="95" t="s">
        <v>76</v>
      </c>
      <c r="BW51" s="95" t="s">
        <v>7</v>
      </c>
      <c r="BX51" s="95" t="s">
        <v>77</v>
      </c>
      <c r="CL51" s="95" t="s">
        <v>22</v>
      </c>
    </row>
    <row r="52" spans="1:91" s="5" customFormat="1" ht="37.5" customHeight="1">
      <c r="B52" s="97"/>
      <c r="C52" s="98"/>
      <c r="D52" s="396" t="s">
        <v>78</v>
      </c>
      <c r="E52" s="396"/>
      <c r="F52" s="396"/>
      <c r="G52" s="396"/>
      <c r="H52" s="396"/>
      <c r="I52" s="99"/>
      <c r="J52" s="396" t="s">
        <v>19</v>
      </c>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5">
        <f>ROUND(AG53,2)</f>
        <v>0</v>
      </c>
      <c r="AH52" s="394"/>
      <c r="AI52" s="394"/>
      <c r="AJ52" s="394"/>
      <c r="AK52" s="394"/>
      <c r="AL52" s="394"/>
      <c r="AM52" s="394"/>
      <c r="AN52" s="393">
        <f>SUM(AG52,AT52)</f>
        <v>0</v>
      </c>
      <c r="AO52" s="394"/>
      <c r="AP52" s="394"/>
      <c r="AQ52" s="100" t="s">
        <v>79</v>
      </c>
      <c r="AR52" s="101"/>
      <c r="AS52" s="102">
        <f>ROUND(AS53,2)</f>
        <v>0</v>
      </c>
      <c r="AT52" s="103">
        <f>ROUND(SUM(AV52:AW52),2)</f>
        <v>0</v>
      </c>
      <c r="AU52" s="104">
        <f>ROUND(AU53,5)</f>
        <v>0</v>
      </c>
      <c r="AV52" s="103">
        <f>ROUND(AZ52*L26,2)</f>
        <v>0</v>
      </c>
      <c r="AW52" s="103">
        <f>ROUND(BA52*L27,2)</f>
        <v>0</v>
      </c>
      <c r="AX52" s="103">
        <f>ROUND(BB52*L26,2)</f>
        <v>0</v>
      </c>
      <c r="AY52" s="103">
        <f>ROUND(BC52*L27,2)</f>
        <v>0</v>
      </c>
      <c r="AZ52" s="103">
        <f t="shared" si="0"/>
        <v>0</v>
      </c>
      <c r="BA52" s="103">
        <f t="shared" si="0"/>
        <v>0</v>
      </c>
      <c r="BB52" s="103">
        <f t="shared" si="0"/>
        <v>0</v>
      </c>
      <c r="BC52" s="103">
        <f t="shared" si="0"/>
        <v>0</v>
      </c>
      <c r="BD52" s="105">
        <f t="shared" si="0"/>
        <v>0</v>
      </c>
      <c r="BS52" s="106" t="s">
        <v>73</v>
      </c>
      <c r="BT52" s="106" t="s">
        <v>24</v>
      </c>
      <c r="BU52" s="106" t="s">
        <v>75</v>
      </c>
      <c r="BV52" s="106" t="s">
        <v>76</v>
      </c>
      <c r="BW52" s="106" t="s">
        <v>80</v>
      </c>
      <c r="BX52" s="106" t="s">
        <v>7</v>
      </c>
      <c r="CL52" s="106" t="s">
        <v>22</v>
      </c>
      <c r="CM52" s="106" t="s">
        <v>81</v>
      </c>
    </row>
    <row r="53" spans="1:91" s="6" customFormat="1" ht="34.5" customHeight="1">
      <c r="A53" s="107" t="s">
        <v>82</v>
      </c>
      <c r="B53" s="108"/>
      <c r="C53" s="109"/>
      <c r="D53" s="109"/>
      <c r="E53" s="399" t="s">
        <v>83</v>
      </c>
      <c r="F53" s="399"/>
      <c r="G53" s="399"/>
      <c r="H53" s="399"/>
      <c r="I53" s="399"/>
      <c r="J53" s="109"/>
      <c r="K53" s="399" t="s">
        <v>84</v>
      </c>
      <c r="L53" s="399"/>
      <c r="M53" s="399"/>
      <c r="N53" s="399"/>
      <c r="O53" s="399"/>
      <c r="P53" s="399"/>
      <c r="Q53" s="399"/>
      <c r="R53" s="399"/>
      <c r="S53" s="399"/>
      <c r="T53" s="399"/>
      <c r="U53" s="399"/>
      <c r="V53" s="399"/>
      <c r="W53" s="399"/>
      <c r="X53" s="399"/>
      <c r="Y53" s="399"/>
      <c r="Z53" s="399"/>
      <c r="AA53" s="399"/>
      <c r="AB53" s="399"/>
      <c r="AC53" s="399"/>
      <c r="AD53" s="399"/>
      <c r="AE53" s="399"/>
      <c r="AF53" s="399"/>
      <c r="AG53" s="397">
        <f>'01.2 - Stav. úpr.+ nástav...'!J29</f>
        <v>0</v>
      </c>
      <c r="AH53" s="398"/>
      <c r="AI53" s="398"/>
      <c r="AJ53" s="398"/>
      <c r="AK53" s="398"/>
      <c r="AL53" s="398"/>
      <c r="AM53" s="398"/>
      <c r="AN53" s="397">
        <f>SUM(AG53,AT53)</f>
        <v>0</v>
      </c>
      <c r="AO53" s="398"/>
      <c r="AP53" s="398"/>
      <c r="AQ53" s="110" t="s">
        <v>85</v>
      </c>
      <c r="AR53" s="111"/>
      <c r="AS53" s="112">
        <v>0</v>
      </c>
      <c r="AT53" s="113">
        <f>ROUND(SUM(AV53:AW53),2)</f>
        <v>0</v>
      </c>
      <c r="AU53" s="114">
        <f>'01.2 - Stav. úpr.+ nástav...'!P104</f>
        <v>0</v>
      </c>
      <c r="AV53" s="113">
        <f>'01.2 - Stav. úpr.+ nástav...'!J32</f>
        <v>0</v>
      </c>
      <c r="AW53" s="113">
        <f>'01.2 - Stav. úpr.+ nástav...'!J33</f>
        <v>0</v>
      </c>
      <c r="AX53" s="113">
        <f>'01.2 - Stav. úpr.+ nástav...'!J34</f>
        <v>0</v>
      </c>
      <c r="AY53" s="113">
        <f>'01.2 - Stav. úpr.+ nástav...'!J35</f>
        <v>0</v>
      </c>
      <c r="AZ53" s="113">
        <f>'01.2 - Stav. úpr.+ nástav...'!F32</f>
        <v>0</v>
      </c>
      <c r="BA53" s="113">
        <f>'01.2 - Stav. úpr.+ nástav...'!F33</f>
        <v>0</v>
      </c>
      <c r="BB53" s="113">
        <f>'01.2 - Stav. úpr.+ nástav...'!F34</f>
        <v>0</v>
      </c>
      <c r="BC53" s="113">
        <f>'01.2 - Stav. úpr.+ nástav...'!F35</f>
        <v>0</v>
      </c>
      <c r="BD53" s="115">
        <f>'01.2 - Stav. úpr.+ nástav...'!F36</f>
        <v>0</v>
      </c>
      <c r="BT53" s="116" t="s">
        <v>81</v>
      </c>
      <c r="BV53" s="116" t="s">
        <v>76</v>
      </c>
      <c r="BW53" s="116" t="s">
        <v>86</v>
      </c>
      <c r="BX53" s="116" t="s">
        <v>80</v>
      </c>
      <c r="CL53" s="116" t="s">
        <v>22</v>
      </c>
    </row>
    <row r="54" spans="1:91" s="1" customFormat="1" ht="30" customHeight="1">
      <c r="B54" s="42"/>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2"/>
    </row>
    <row r="55" spans="1:91" s="1" customFormat="1" ht="6.9" customHeight="1">
      <c r="B55" s="57"/>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62"/>
    </row>
  </sheetData>
  <sheetProtection algorithmName="SHA-512" hashValue="//v95aUi1WsxofmW0FbxNlgiIE03rPXVPIqp1hADXsSu0aCnRinmGN1Z+3h3MTh3XDKXNwgvZPQpvzkINorIIA==" saltValue="o3bfqxezlTpivCuWETCBeQ==" spinCount="100000" sheet="1" objects="1" scenarios="1" formatCells="0" formatColumns="0" formatRows="0" sort="0" autoFilter="0"/>
  <mergeCells count="45">
    <mergeCell ref="AG51:AM51"/>
    <mergeCell ref="AN51:AP51"/>
    <mergeCell ref="AR2:BE2"/>
    <mergeCell ref="AN52:AP52"/>
    <mergeCell ref="AG52:AM52"/>
    <mergeCell ref="D52:H52"/>
    <mergeCell ref="J52:AF52"/>
    <mergeCell ref="AN53:AP53"/>
    <mergeCell ref="AG53:AM53"/>
    <mergeCell ref="E53:I53"/>
    <mergeCell ref="K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3" location="'01.2 - Stav. úpr.+ nástav...'!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95"/>
  <sheetViews>
    <sheetView showGridLines="0" workbookViewId="0">
      <pane ySplit="1" topLeftCell="A2" activePane="bottomLeft" state="frozen"/>
      <selection pane="bottomLeft"/>
    </sheetView>
  </sheetViews>
  <sheetFormatPr defaultRowHeight="14.4"/>
  <cols>
    <col min="1" max="1" width="8.28515625" customWidth="1"/>
    <col min="2" max="2" width="1.7109375" customWidth="1"/>
    <col min="3" max="3" width="4.140625" customWidth="1"/>
    <col min="4" max="4" width="4.28515625" customWidth="1"/>
    <col min="5" max="5" width="17.140625" customWidth="1"/>
    <col min="6" max="6" width="75" customWidth="1"/>
    <col min="7" max="7" width="8.7109375" customWidth="1"/>
    <col min="8" max="8" width="11.140625" customWidth="1"/>
    <col min="9" max="9" width="12.7109375" style="117" customWidth="1"/>
    <col min="10" max="10" width="23.42578125" customWidth="1"/>
    <col min="11" max="11" width="15.42578125" customWidth="1"/>
    <col min="13" max="18" width="9.28515625" hidden="1"/>
    <col min="19" max="19" width="8.140625" hidden="1" customWidth="1"/>
    <col min="20" max="20" width="29.710937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1" spans="1:70" ht="21.75" customHeight="1">
      <c r="A1" s="22"/>
      <c r="B1" s="118"/>
      <c r="C1" s="118"/>
      <c r="D1" s="119" t="s">
        <v>1</v>
      </c>
      <c r="E1" s="118"/>
      <c r="F1" s="120" t="s">
        <v>87</v>
      </c>
      <c r="G1" s="410" t="s">
        <v>88</v>
      </c>
      <c r="H1" s="410"/>
      <c r="I1" s="121"/>
      <c r="J1" s="120" t="s">
        <v>89</v>
      </c>
      <c r="K1" s="119" t="s">
        <v>90</v>
      </c>
      <c r="L1" s="120" t="s">
        <v>91</v>
      </c>
      <c r="M1" s="120"/>
      <c r="N1" s="120"/>
      <c r="O1" s="120"/>
      <c r="P1" s="120"/>
      <c r="Q1" s="120"/>
      <c r="R1" s="120"/>
      <c r="S1" s="120"/>
      <c r="T1" s="120"/>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spans="1:70" ht="36.9" customHeight="1">
      <c r="L2" s="402"/>
      <c r="M2" s="402"/>
      <c r="N2" s="402"/>
      <c r="O2" s="402"/>
      <c r="P2" s="402"/>
      <c r="Q2" s="402"/>
      <c r="R2" s="402"/>
      <c r="S2" s="402"/>
      <c r="T2" s="402"/>
      <c r="U2" s="402"/>
      <c r="V2" s="402"/>
      <c r="AT2" s="25" t="s">
        <v>86</v>
      </c>
    </row>
    <row r="3" spans="1:70" ht="6.9" customHeight="1">
      <c r="B3" s="26"/>
      <c r="C3" s="27"/>
      <c r="D3" s="27"/>
      <c r="E3" s="27"/>
      <c r="F3" s="27"/>
      <c r="G3" s="27"/>
      <c r="H3" s="27"/>
      <c r="I3" s="122"/>
      <c r="J3" s="27"/>
      <c r="K3" s="28"/>
      <c r="AT3" s="25" t="s">
        <v>81</v>
      </c>
    </row>
    <row r="4" spans="1:70" ht="36.9" customHeight="1">
      <c r="B4" s="29"/>
      <c r="C4" s="30"/>
      <c r="D4" s="31" t="s">
        <v>92</v>
      </c>
      <c r="E4" s="30"/>
      <c r="F4" s="30"/>
      <c r="G4" s="30"/>
      <c r="H4" s="30"/>
      <c r="I4" s="123"/>
      <c r="J4" s="30"/>
      <c r="K4" s="32"/>
      <c r="M4" s="33" t="s">
        <v>12</v>
      </c>
      <c r="AT4" s="25" t="s">
        <v>6</v>
      </c>
    </row>
    <row r="5" spans="1:70" ht="6.9" customHeight="1">
      <c r="B5" s="29"/>
      <c r="C5" s="30"/>
      <c r="D5" s="30"/>
      <c r="E5" s="30"/>
      <c r="F5" s="30"/>
      <c r="G5" s="30"/>
      <c r="H5" s="30"/>
      <c r="I5" s="123"/>
      <c r="J5" s="30"/>
      <c r="K5" s="32"/>
    </row>
    <row r="6" spans="1:70" ht="13.2">
      <c r="B6" s="29"/>
      <c r="C6" s="30"/>
      <c r="D6" s="38" t="s">
        <v>18</v>
      </c>
      <c r="E6" s="30"/>
      <c r="F6" s="30"/>
      <c r="G6" s="30"/>
      <c r="H6" s="30"/>
      <c r="I6" s="123"/>
      <c r="J6" s="30"/>
      <c r="K6" s="32"/>
    </row>
    <row r="7" spans="1:70" ht="22.5" customHeight="1">
      <c r="B7" s="29"/>
      <c r="C7" s="30"/>
      <c r="D7" s="30"/>
      <c r="E7" s="403" t="str">
        <f>'Rekapitulace stavby'!K6</f>
        <v>Stavební úpravy a nástavba MŠ Tovéř - 30%  uznatelné náklady</v>
      </c>
      <c r="F7" s="404"/>
      <c r="G7" s="404"/>
      <c r="H7" s="404"/>
      <c r="I7" s="123"/>
      <c r="J7" s="30"/>
      <c r="K7" s="32"/>
    </row>
    <row r="8" spans="1:70" ht="13.2">
      <c r="B8" s="29"/>
      <c r="C8" s="30"/>
      <c r="D8" s="38" t="s">
        <v>93</v>
      </c>
      <c r="E8" s="30"/>
      <c r="F8" s="30"/>
      <c r="G8" s="30"/>
      <c r="H8" s="30"/>
      <c r="I8" s="123"/>
      <c r="J8" s="30"/>
      <c r="K8" s="32"/>
    </row>
    <row r="9" spans="1:70" s="1" customFormat="1" ht="22.5" customHeight="1">
      <c r="B9" s="42"/>
      <c r="C9" s="43"/>
      <c r="D9" s="43"/>
      <c r="E9" s="403" t="s">
        <v>94</v>
      </c>
      <c r="F9" s="405"/>
      <c r="G9" s="405"/>
      <c r="H9" s="405"/>
      <c r="I9" s="124"/>
      <c r="J9" s="43"/>
      <c r="K9" s="46"/>
    </row>
    <row r="10" spans="1:70" s="1" customFormat="1" ht="13.2">
      <c r="B10" s="42"/>
      <c r="C10" s="43"/>
      <c r="D10" s="38" t="s">
        <v>95</v>
      </c>
      <c r="E10" s="43"/>
      <c r="F10" s="43"/>
      <c r="G10" s="43"/>
      <c r="H10" s="43"/>
      <c r="I10" s="124"/>
      <c r="J10" s="43"/>
      <c r="K10" s="46"/>
    </row>
    <row r="11" spans="1:70" s="1" customFormat="1" ht="36.9" customHeight="1">
      <c r="B11" s="42"/>
      <c r="C11" s="43"/>
      <c r="D11" s="43"/>
      <c r="E11" s="406" t="s">
        <v>96</v>
      </c>
      <c r="F11" s="405"/>
      <c r="G11" s="405"/>
      <c r="H11" s="405"/>
      <c r="I11" s="124"/>
      <c r="J11" s="43"/>
      <c r="K11" s="46"/>
    </row>
    <row r="12" spans="1:70" s="1" customFormat="1" ht="12">
      <c r="B12" s="42"/>
      <c r="C12" s="43"/>
      <c r="D12" s="43"/>
      <c r="E12" s="43"/>
      <c r="F12" s="43"/>
      <c r="G12" s="43"/>
      <c r="H12" s="43"/>
      <c r="I12" s="124"/>
      <c r="J12" s="43"/>
      <c r="K12" s="46"/>
    </row>
    <row r="13" spans="1:70" s="1" customFormat="1" ht="14.4" customHeight="1">
      <c r="B13" s="42"/>
      <c r="C13" s="43"/>
      <c r="D13" s="38" t="s">
        <v>21</v>
      </c>
      <c r="E13" s="43"/>
      <c r="F13" s="36" t="s">
        <v>22</v>
      </c>
      <c r="G13" s="43"/>
      <c r="H13" s="43"/>
      <c r="I13" s="125" t="s">
        <v>23</v>
      </c>
      <c r="J13" s="36" t="s">
        <v>22</v>
      </c>
      <c r="K13" s="46"/>
    </row>
    <row r="14" spans="1:70" s="1" customFormat="1" ht="14.4" customHeight="1">
      <c r="B14" s="42"/>
      <c r="C14" s="43"/>
      <c r="D14" s="38" t="s">
        <v>25</v>
      </c>
      <c r="E14" s="43"/>
      <c r="F14" s="36" t="s">
        <v>26</v>
      </c>
      <c r="G14" s="43"/>
      <c r="H14" s="43"/>
      <c r="I14" s="125" t="s">
        <v>27</v>
      </c>
      <c r="J14" s="126" t="str">
        <f>'Rekapitulace stavby'!AN8</f>
        <v>20. 10. 2017</v>
      </c>
      <c r="K14" s="46"/>
    </row>
    <row r="15" spans="1:70" s="1" customFormat="1" ht="10.8" customHeight="1">
      <c r="B15" s="42"/>
      <c r="C15" s="43"/>
      <c r="D15" s="43"/>
      <c r="E15" s="43"/>
      <c r="F15" s="43"/>
      <c r="G15" s="43"/>
      <c r="H15" s="43"/>
      <c r="I15" s="124"/>
      <c r="J15" s="43"/>
      <c r="K15" s="46"/>
    </row>
    <row r="16" spans="1:70" s="1" customFormat="1" ht="14.4" customHeight="1">
      <c r="B16" s="42"/>
      <c r="C16" s="43"/>
      <c r="D16" s="38" t="s">
        <v>31</v>
      </c>
      <c r="E16" s="43"/>
      <c r="F16" s="43"/>
      <c r="G16" s="43"/>
      <c r="H16" s="43"/>
      <c r="I16" s="125" t="s">
        <v>32</v>
      </c>
      <c r="J16" s="36" t="str">
        <f>IF('Rekapitulace stavby'!AN10="","",'Rekapitulace stavby'!AN10)</f>
        <v/>
      </c>
      <c r="K16" s="46"/>
    </row>
    <row r="17" spans="2:11" s="1" customFormat="1" ht="18" customHeight="1">
      <c r="B17" s="42"/>
      <c r="C17" s="43"/>
      <c r="D17" s="43"/>
      <c r="E17" s="36" t="str">
        <f>IF('Rekapitulace stavby'!E11="","",'Rekapitulace stavby'!E11)</f>
        <v xml:space="preserve"> </v>
      </c>
      <c r="F17" s="43"/>
      <c r="G17" s="43"/>
      <c r="H17" s="43"/>
      <c r="I17" s="125" t="s">
        <v>33</v>
      </c>
      <c r="J17" s="36" t="str">
        <f>IF('Rekapitulace stavby'!AN11="","",'Rekapitulace stavby'!AN11)</f>
        <v/>
      </c>
      <c r="K17" s="46"/>
    </row>
    <row r="18" spans="2:11" s="1" customFormat="1" ht="6.9" customHeight="1">
      <c r="B18" s="42"/>
      <c r="C18" s="43"/>
      <c r="D18" s="43"/>
      <c r="E18" s="43"/>
      <c r="F18" s="43"/>
      <c r="G18" s="43"/>
      <c r="H18" s="43"/>
      <c r="I18" s="124"/>
      <c r="J18" s="43"/>
      <c r="K18" s="46"/>
    </row>
    <row r="19" spans="2:11" s="1" customFormat="1" ht="14.4" customHeight="1">
      <c r="B19" s="42"/>
      <c r="C19" s="43"/>
      <c r="D19" s="38" t="s">
        <v>34</v>
      </c>
      <c r="E19" s="43"/>
      <c r="F19" s="43"/>
      <c r="G19" s="43"/>
      <c r="H19" s="43"/>
      <c r="I19" s="125" t="s">
        <v>32</v>
      </c>
      <c r="J19" s="36" t="str">
        <f>IF('Rekapitulace stavby'!AN13="Vyplň údaj","",IF('Rekapitulace stavby'!AN13="","",'Rekapitulace stavby'!AN13))</f>
        <v/>
      </c>
      <c r="K19" s="46"/>
    </row>
    <row r="20" spans="2:11" s="1" customFormat="1" ht="18" customHeight="1">
      <c r="B20" s="42"/>
      <c r="C20" s="43"/>
      <c r="D20" s="43"/>
      <c r="E20" s="36" t="str">
        <f>IF('Rekapitulace stavby'!E14="Vyplň údaj","",IF('Rekapitulace stavby'!E14="","",'Rekapitulace stavby'!E14))</f>
        <v/>
      </c>
      <c r="F20" s="43"/>
      <c r="G20" s="43"/>
      <c r="H20" s="43"/>
      <c r="I20" s="125" t="s">
        <v>33</v>
      </c>
      <c r="J20" s="36" t="str">
        <f>IF('Rekapitulace stavby'!AN14="Vyplň údaj","",IF('Rekapitulace stavby'!AN14="","",'Rekapitulace stavby'!AN14))</f>
        <v/>
      </c>
      <c r="K20" s="46"/>
    </row>
    <row r="21" spans="2:11" s="1" customFormat="1" ht="6.9" customHeight="1">
      <c r="B21" s="42"/>
      <c r="C21" s="43"/>
      <c r="D21" s="43"/>
      <c r="E21" s="43"/>
      <c r="F21" s="43"/>
      <c r="G21" s="43"/>
      <c r="H21" s="43"/>
      <c r="I21" s="124"/>
      <c r="J21" s="43"/>
      <c r="K21" s="46"/>
    </row>
    <row r="22" spans="2:11" s="1" customFormat="1" ht="14.4" customHeight="1">
      <c r="B22" s="42"/>
      <c r="C22" s="43"/>
      <c r="D22" s="38" t="s">
        <v>36</v>
      </c>
      <c r="E22" s="43"/>
      <c r="F22" s="43"/>
      <c r="G22" s="43"/>
      <c r="H22" s="43"/>
      <c r="I22" s="125" t="s">
        <v>32</v>
      </c>
      <c r="J22" s="36" t="str">
        <f>IF('Rekapitulace stavby'!AN16="","",'Rekapitulace stavby'!AN16)</f>
        <v/>
      </c>
      <c r="K22" s="46"/>
    </row>
    <row r="23" spans="2:11" s="1" customFormat="1" ht="18" customHeight="1">
      <c r="B23" s="42"/>
      <c r="C23" s="43"/>
      <c r="D23" s="43"/>
      <c r="E23" s="36" t="str">
        <f>IF('Rekapitulace stavby'!E17="","",'Rekapitulace stavby'!E17)</f>
        <v xml:space="preserve"> </v>
      </c>
      <c r="F23" s="43"/>
      <c r="G23" s="43"/>
      <c r="H23" s="43"/>
      <c r="I23" s="125" t="s">
        <v>33</v>
      </c>
      <c r="J23" s="36" t="str">
        <f>IF('Rekapitulace stavby'!AN17="","",'Rekapitulace stavby'!AN17)</f>
        <v/>
      </c>
      <c r="K23" s="46"/>
    </row>
    <row r="24" spans="2:11" s="1" customFormat="1" ht="6.9" customHeight="1">
      <c r="B24" s="42"/>
      <c r="C24" s="43"/>
      <c r="D24" s="43"/>
      <c r="E24" s="43"/>
      <c r="F24" s="43"/>
      <c r="G24" s="43"/>
      <c r="H24" s="43"/>
      <c r="I24" s="124"/>
      <c r="J24" s="43"/>
      <c r="K24" s="46"/>
    </row>
    <row r="25" spans="2:11" s="1" customFormat="1" ht="14.4" customHeight="1">
      <c r="B25" s="42"/>
      <c r="C25" s="43"/>
      <c r="D25" s="38" t="s">
        <v>38</v>
      </c>
      <c r="E25" s="43"/>
      <c r="F25" s="43"/>
      <c r="G25" s="43"/>
      <c r="H25" s="43"/>
      <c r="I25" s="124"/>
      <c r="J25" s="43"/>
      <c r="K25" s="46"/>
    </row>
    <row r="26" spans="2:11" s="7" customFormat="1" ht="22.5" customHeight="1">
      <c r="B26" s="127"/>
      <c r="C26" s="128"/>
      <c r="D26" s="128"/>
      <c r="E26" s="368" t="s">
        <v>22</v>
      </c>
      <c r="F26" s="368"/>
      <c r="G26" s="368"/>
      <c r="H26" s="368"/>
      <c r="I26" s="129"/>
      <c r="J26" s="128"/>
      <c r="K26" s="130"/>
    </row>
    <row r="27" spans="2:11" s="1" customFormat="1" ht="6.9" customHeight="1">
      <c r="B27" s="42"/>
      <c r="C27" s="43"/>
      <c r="D27" s="43"/>
      <c r="E27" s="43"/>
      <c r="F27" s="43"/>
      <c r="G27" s="43"/>
      <c r="H27" s="43"/>
      <c r="I27" s="124"/>
      <c r="J27" s="43"/>
      <c r="K27" s="46"/>
    </row>
    <row r="28" spans="2:11" s="1" customFormat="1" ht="6.9" customHeight="1">
      <c r="B28" s="42"/>
      <c r="C28" s="43"/>
      <c r="D28" s="86"/>
      <c r="E28" s="86"/>
      <c r="F28" s="86"/>
      <c r="G28" s="86"/>
      <c r="H28" s="86"/>
      <c r="I28" s="131"/>
      <c r="J28" s="86"/>
      <c r="K28" s="132"/>
    </row>
    <row r="29" spans="2:11" s="1" customFormat="1" ht="25.35" customHeight="1">
      <c r="B29" s="42"/>
      <c r="C29" s="43"/>
      <c r="D29" s="133" t="s">
        <v>40</v>
      </c>
      <c r="E29" s="43"/>
      <c r="F29" s="43"/>
      <c r="G29" s="43"/>
      <c r="H29" s="43"/>
      <c r="I29" s="124"/>
      <c r="J29" s="134">
        <f>ROUND(J104,2)</f>
        <v>0</v>
      </c>
      <c r="K29" s="46"/>
    </row>
    <row r="30" spans="2:11" s="1" customFormat="1" ht="6.9" customHeight="1">
      <c r="B30" s="42"/>
      <c r="C30" s="43"/>
      <c r="D30" s="86"/>
      <c r="E30" s="86"/>
      <c r="F30" s="86"/>
      <c r="G30" s="86"/>
      <c r="H30" s="86"/>
      <c r="I30" s="131"/>
      <c r="J30" s="86"/>
      <c r="K30" s="132"/>
    </row>
    <row r="31" spans="2:11" s="1" customFormat="1" ht="14.4" customHeight="1">
      <c r="B31" s="42"/>
      <c r="C31" s="43"/>
      <c r="D31" s="43"/>
      <c r="E31" s="43"/>
      <c r="F31" s="47" t="s">
        <v>42</v>
      </c>
      <c r="G31" s="43"/>
      <c r="H31" s="43"/>
      <c r="I31" s="135" t="s">
        <v>41</v>
      </c>
      <c r="J31" s="47" t="s">
        <v>43</v>
      </c>
      <c r="K31" s="46"/>
    </row>
    <row r="32" spans="2:11" s="1" customFormat="1" ht="14.4" customHeight="1">
      <c r="B32" s="42"/>
      <c r="C32" s="43"/>
      <c r="D32" s="50" t="s">
        <v>44</v>
      </c>
      <c r="E32" s="50" t="s">
        <v>45</v>
      </c>
      <c r="F32" s="136">
        <f>ROUND(SUM(BE104:BE494), 2)</f>
        <v>0</v>
      </c>
      <c r="G32" s="43"/>
      <c r="H32" s="43"/>
      <c r="I32" s="137">
        <v>0.21</v>
      </c>
      <c r="J32" s="136">
        <f>ROUND(ROUND((SUM(BE104:BE494)), 2)*I32, 2)</f>
        <v>0</v>
      </c>
      <c r="K32" s="46"/>
    </row>
    <row r="33" spans="2:11" s="1" customFormat="1" ht="14.4" customHeight="1">
      <c r="B33" s="42"/>
      <c r="C33" s="43"/>
      <c r="D33" s="43"/>
      <c r="E33" s="50" t="s">
        <v>46</v>
      </c>
      <c r="F33" s="136">
        <f>ROUND(SUM(BF104:BF494), 2)</f>
        <v>0</v>
      </c>
      <c r="G33" s="43"/>
      <c r="H33" s="43"/>
      <c r="I33" s="137">
        <v>0.15</v>
      </c>
      <c r="J33" s="136">
        <f>ROUND(ROUND((SUM(BF104:BF494)), 2)*I33, 2)</f>
        <v>0</v>
      </c>
      <c r="K33" s="46"/>
    </row>
    <row r="34" spans="2:11" s="1" customFormat="1" ht="14.4" hidden="1" customHeight="1">
      <c r="B34" s="42"/>
      <c r="C34" s="43"/>
      <c r="D34" s="43"/>
      <c r="E34" s="50" t="s">
        <v>47</v>
      </c>
      <c r="F34" s="136">
        <f>ROUND(SUM(BG104:BG494), 2)</f>
        <v>0</v>
      </c>
      <c r="G34" s="43"/>
      <c r="H34" s="43"/>
      <c r="I34" s="137">
        <v>0.21</v>
      </c>
      <c r="J34" s="136">
        <v>0</v>
      </c>
      <c r="K34" s="46"/>
    </row>
    <row r="35" spans="2:11" s="1" customFormat="1" ht="14.4" hidden="1" customHeight="1">
      <c r="B35" s="42"/>
      <c r="C35" s="43"/>
      <c r="D35" s="43"/>
      <c r="E35" s="50" t="s">
        <v>48</v>
      </c>
      <c r="F35" s="136">
        <f>ROUND(SUM(BH104:BH494), 2)</f>
        <v>0</v>
      </c>
      <c r="G35" s="43"/>
      <c r="H35" s="43"/>
      <c r="I35" s="137">
        <v>0.15</v>
      </c>
      <c r="J35" s="136">
        <v>0</v>
      </c>
      <c r="K35" s="46"/>
    </row>
    <row r="36" spans="2:11" s="1" customFormat="1" ht="14.4" hidden="1" customHeight="1">
      <c r="B36" s="42"/>
      <c r="C36" s="43"/>
      <c r="D36" s="43"/>
      <c r="E36" s="50" t="s">
        <v>49</v>
      </c>
      <c r="F36" s="136">
        <f>ROUND(SUM(BI104:BI494), 2)</f>
        <v>0</v>
      </c>
      <c r="G36" s="43"/>
      <c r="H36" s="43"/>
      <c r="I36" s="137">
        <v>0</v>
      </c>
      <c r="J36" s="136">
        <v>0</v>
      </c>
      <c r="K36" s="46"/>
    </row>
    <row r="37" spans="2:11" s="1" customFormat="1" ht="6.9" customHeight="1">
      <c r="B37" s="42"/>
      <c r="C37" s="43"/>
      <c r="D37" s="43"/>
      <c r="E37" s="43"/>
      <c r="F37" s="43"/>
      <c r="G37" s="43"/>
      <c r="H37" s="43"/>
      <c r="I37" s="124"/>
      <c r="J37" s="43"/>
      <c r="K37" s="46"/>
    </row>
    <row r="38" spans="2:11" s="1" customFormat="1" ht="25.35" customHeight="1">
      <c r="B38" s="42"/>
      <c r="C38" s="138"/>
      <c r="D38" s="139" t="s">
        <v>50</v>
      </c>
      <c r="E38" s="80"/>
      <c r="F38" s="80"/>
      <c r="G38" s="140" t="s">
        <v>51</v>
      </c>
      <c r="H38" s="141" t="s">
        <v>52</v>
      </c>
      <c r="I38" s="142"/>
      <c r="J38" s="143">
        <f>SUM(J29:J36)</f>
        <v>0</v>
      </c>
      <c r="K38" s="144"/>
    </row>
    <row r="39" spans="2:11" s="1" customFormat="1" ht="14.4" customHeight="1">
      <c r="B39" s="57"/>
      <c r="C39" s="58"/>
      <c r="D39" s="58"/>
      <c r="E39" s="58"/>
      <c r="F39" s="58"/>
      <c r="G39" s="58"/>
      <c r="H39" s="58"/>
      <c r="I39" s="145"/>
      <c r="J39" s="58"/>
      <c r="K39" s="59"/>
    </row>
    <row r="43" spans="2:11" s="1" customFormat="1" ht="6.9" customHeight="1">
      <c r="B43" s="146"/>
      <c r="C43" s="147"/>
      <c r="D43" s="147"/>
      <c r="E43" s="147"/>
      <c r="F43" s="147"/>
      <c r="G43" s="147"/>
      <c r="H43" s="147"/>
      <c r="I43" s="148"/>
      <c r="J43" s="147"/>
      <c r="K43" s="149"/>
    </row>
    <row r="44" spans="2:11" s="1" customFormat="1" ht="36.9" customHeight="1">
      <c r="B44" s="42"/>
      <c r="C44" s="31" t="s">
        <v>97</v>
      </c>
      <c r="D44" s="43"/>
      <c r="E44" s="43"/>
      <c r="F44" s="43"/>
      <c r="G44" s="43"/>
      <c r="H44" s="43"/>
      <c r="I44" s="124"/>
      <c r="J44" s="43"/>
      <c r="K44" s="46"/>
    </row>
    <row r="45" spans="2:11" s="1" customFormat="1" ht="6.9" customHeight="1">
      <c r="B45" s="42"/>
      <c r="C45" s="43"/>
      <c r="D45" s="43"/>
      <c r="E45" s="43"/>
      <c r="F45" s="43"/>
      <c r="G45" s="43"/>
      <c r="H45" s="43"/>
      <c r="I45" s="124"/>
      <c r="J45" s="43"/>
      <c r="K45" s="46"/>
    </row>
    <row r="46" spans="2:11" s="1" customFormat="1" ht="14.4" customHeight="1">
      <c r="B46" s="42"/>
      <c r="C46" s="38" t="s">
        <v>18</v>
      </c>
      <c r="D46" s="43"/>
      <c r="E46" s="43"/>
      <c r="F46" s="43"/>
      <c r="G46" s="43"/>
      <c r="H46" s="43"/>
      <c r="I46" s="124"/>
      <c r="J46" s="43"/>
      <c r="K46" s="46"/>
    </row>
    <row r="47" spans="2:11" s="1" customFormat="1" ht="22.5" customHeight="1">
      <c r="B47" s="42"/>
      <c r="C47" s="43"/>
      <c r="D47" s="43"/>
      <c r="E47" s="403" t="str">
        <f>E7</f>
        <v>Stavební úpravy a nástavba MŠ Tovéř - 30%  uznatelné náklady</v>
      </c>
      <c r="F47" s="404"/>
      <c r="G47" s="404"/>
      <c r="H47" s="404"/>
      <c r="I47" s="124"/>
      <c r="J47" s="43"/>
      <c r="K47" s="46"/>
    </row>
    <row r="48" spans="2:11" ht="13.2">
      <c r="B48" s="29"/>
      <c r="C48" s="38" t="s">
        <v>93</v>
      </c>
      <c r="D48" s="30"/>
      <c r="E48" s="30"/>
      <c r="F48" s="30"/>
      <c r="G48" s="30"/>
      <c r="H48" s="30"/>
      <c r="I48" s="123"/>
      <c r="J48" s="30"/>
      <c r="K48" s="32"/>
    </row>
    <row r="49" spans="2:47" s="1" customFormat="1" ht="22.5" customHeight="1">
      <c r="B49" s="42"/>
      <c r="C49" s="43"/>
      <c r="D49" s="43"/>
      <c r="E49" s="403" t="s">
        <v>94</v>
      </c>
      <c r="F49" s="405"/>
      <c r="G49" s="405"/>
      <c r="H49" s="405"/>
      <c r="I49" s="124"/>
      <c r="J49" s="43"/>
      <c r="K49" s="46"/>
    </row>
    <row r="50" spans="2:47" s="1" customFormat="1" ht="14.4" customHeight="1">
      <c r="B50" s="42"/>
      <c r="C50" s="38" t="s">
        <v>95</v>
      </c>
      <c r="D50" s="43"/>
      <c r="E50" s="43"/>
      <c r="F50" s="43"/>
      <c r="G50" s="43"/>
      <c r="H50" s="43"/>
      <c r="I50" s="124"/>
      <c r="J50" s="43"/>
      <c r="K50" s="46"/>
    </row>
    <row r="51" spans="2:47" s="1" customFormat="1" ht="23.25" customHeight="1">
      <c r="B51" s="42"/>
      <c r="C51" s="43"/>
      <c r="D51" s="43"/>
      <c r="E51" s="406" t="str">
        <f>E11</f>
        <v>01.2 - Stav. úpr.+ nástavba MŠ Tovéř - 30%  uznatelné náklady</v>
      </c>
      <c r="F51" s="405"/>
      <c r="G51" s="405"/>
      <c r="H51" s="405"/>
      <c r="I51" s="124"/>
      <c r="J51" s="43"/>
      <c r="K51" s="46"/>
    </row>
    <row r="52" spans="2:47" s="1" customFormat="1" ht="6.9" customHeight="1">
      <c r="B52" s="42"/>
      <c r="C52" s="43"/>
      <c r="D52" s="43"/>
      <c r="E52" s="43"/>
      <c r="F52" s="43"/>
      <c r="G52" s="43"/>
      <c r="H52" s="43"/>
      <c r="I52" s="124"/>
      <c r="J52" s="43"/>
      <c r="K52" s="46"/>
    </row>
    <row r="53" spans="2:47" s="1" customFormat="1" ht="18" customHeight="1">
      <c r="B53" s="42"/>
      <c r="C53" s="38" t="s">
        <v>25</v>
      </c>
      <c r="D53" s="43"/>
      <c r="E53" s="43"/>
      <c r="F53" s="36" t="str">
        <f>F14</f>
        <v xml:space="preserve"> </v>
      </c>
      <c r="G53" s="43"/>
      <c r="H53" s="43"/>
      <c r="I53" s="125" t="s">
        <v>27</v>
      </c>
      <c r="J53" s="126" t="str">
        <f>IF(J14="","",J14)</f>
        <v>20. 10. 2017</v>
      </c>
      <c r="K53" s="46"/>
    </row>
    <row r="54" spans="2:47" s="1" customFormat="1" ht="6.9" customHeight="1">
      <c r="B54" s="42"/>
      <c r="C54" s="43"/>
      <c r="D54" s="43"/>
      <c r="E54" s="43"/>
      <c r="F54" s="43"/>
      <c r="G54" s="43"/>
      <c r="H54" s="43"/>
      <c r="I54" s="124"/>
      <c r="J54" s="43"/>
      <c r="K54" s="46"/>
    </row>
    <row r="55" spans="2:47" s="1" customFormat="1" ht="13.2">
      <c r="B55" s="42"/>
      <c r="C55" s="38" t="s">
        <v>31</v>
      </c>
      <c r="D55" s="43"/>
      <c r="E55" s="43"/>
      <c r="F55" s="36" t="str">
        <f>E17</f>
        <v xml:space="preserve"> </v>
      </c>
      <c r="G55" s="43"/>
      <c r="H55" s="43"/>
      <c r="I55" s="125" t="s">
        <v>36</v>
      </c>
      <c r="J55" s="36" t="str">
        <f>E23</f>
        <v xml:space="preserve"> </v>
      </c>
      <c r="K55" s="46"/>
    </row>
    <row r="56" spans="2:47" s="1" customFormat="1" ht="14.4" customHeight="1">
      <c r="B56" s="42"/>
      <c r="C56" s="38" t="s">
        <v>34</v>
      </c>
      <c r="D56" s="43"/>
      <c r="E56" s="43"/>
      <c r="F56" s="36" t="str">
        <f>IF(E20="","",E20)</f>
        <v/>
      </c>
      <c r="G56" s="43"/>
      <c r="H56" s="43"/>
      <c r="I56" s="124"/>
      <c r="J56" s="43"/>
      <c r="K56" s="46"/>
    </row>
    <row r="57" spans="2:47" s="1" customFormat="1" ht="10.35" customHeight="1">
      <c r="B57" s="42"/>
      <c r="C57" s="43"/>
      <c r="D57" s="43"/>
      <c r="E57" s="43"/>
      <c r="F57" s="43"/>
      <c r="G57" s="43"/>
      <c r="H57" s="43"/>
      <c r="I57" s="124"/>
      <c r="J57" s="43"/>
      <c r="K57" s="46"/>
    </row>
    <row r="58" spans="2:47" s="1" customFormat="1" ht="29.25" customHeight="1">
      <c r="B58" s="42"/>
      <c r="C58" s="150" t="s">
        <v>98</v>
      </c>
      <c r="D58" s="138"/>
      <c r="E58" s="138"/>
      <c r="F58" s="138"/>
      <c r="G58" s="138"/>
      <c r="H58" s="138"/>
      <c r="I58" s="151"/>
      <c r="J58" s="152" t="s">
        <v>99</v>
      </c>
      <c r="K58" s="153"/>
    </row>
    <row r="59" spans="2:47" s="1" customFormat="1" ht="10.35" customHeight="1">
      <c r="B59" s="42"/>
      <c r="C59" s="43"/>
      <c r="D59" s="43"/>
      <c r="E59" s="43"/>
      <c r="F59" s="43"/>
      <c r="G59" s="43"/>
      <c r="H59" s="43"/>
      <c r="I59" s="124"/>
      <c r="J59" s="43"/>
      <c r="K59" s="46"/>
    </row>
    <row r="60" spans="2:47" s="1" customFormat="1" ht="29.25" customHeight="1">
      <c r="B60" s="42"/>
      <c r="C60" s="154" t="s">
        <v>100</v>
      </c>
      <c r="D60" s="43"/>
      <c r="E60" s="43"/>
      <c r="F60" s="43"/>
      <c r="G60" s="43"/>
      <c r="H60" s="43"/>
      <c r="I60" s="124"/>
      <c r="J60" s="134">
        <f>J104</f>
        <v>0</v>
      </c>
      <c r="K60" s="46"/>
      <c r="AU60" s="25" t="s">
        <v>101</v>
      </c>
    </row>
    <row r="61" spans="2:47" s="8" customFormat="1" ht="24.9" customHeight="1">
      <c r="B61" s="155"/>
      <c r="C61" s="156"/>
      <c r="D61" s="157" t="s">
        <v>102</v>
      </c>
      <c r="E61" s="158"/>
      <c r="F61" s="158"/>
      <c r="G61" s="158"/>
      <c r="H61" s="158"/>
      <c r="I61" s="159"/>
      <c r="J61" s="160">
        <f>J105</f>
        <v>0</v>
      </c>
      <c r="K61" s="161"/>
    </row>
    <row r="62" spans="2:47" s="9" customFormat="1" ht="19.95" customHeight="1">
      <c r="B62" s="162"/>
      <c r="C62" s="163"/>
      <c r="D62" s="164" t="s">
        <v>103</v>
      </c>
      <c r="E62" s="165"/>
      <c r="F62" s="165"/>
      <c r="G62" s="165"/>
      <c r="H62" s="165"/>
      <c r="I62" s="166"/>
      <c r="J62" s="167">
        <f>J106</f>
        <v>0</v>
      </c>
      <c r="K62" s="168"/>
    </row>
    <row r="63" spans="2:47" s="9" customFormat="1" ht="19.95" customHeight="1">
      <c r="B63" s="162"/>
      <c r="C63" s="163"/>
      <c r="D63" s="164" t="s">
        <v>104</v>
      </c>
      <c r="E63" s="165"/>
      <c r="F63" s="165"/>
      <c r="G63" s="165"/>
      <c r="H63" s="165"/>
      <c r="I63" s="166"/>
      <c r="J63" s="167">
        <f>J132</f>
        <v>0</v>
      </c>
      <c r="K63" s="168"/>
    </row>
    <row r="64" spans="2:47" s="9" customFormat="1" ht="19.95" customHeight="1">
      <c r="B64" s="162"/>
      <c r="C64" s="163"/>
      <c r="D64" s="164" t="s">
        <v>105</v>
      </c>
      <c r="E64" s="165"/>
      <c r="F64" s="165"/>
      <c r="G64" s="165"/>
      <c r="H64" s="165"/>
      <c r="I64" s="166"/>
      <c r="J64" s="167">
        <f>J148</f>
        <v>0</v>
      </c>
      <c r="K64" s="168"/>
    </row>
    <row r="65" spans="2:11" s="9" customFormat="1" ht="19.95" customHeight="1">
      <c r="B65" s="162"/>
      <c r="C65" s="163"/>
      <c r="D65" s="164" t="s">
        <v>106</v>
      </c>
      <c r="E65" s="165"/>
      <c r="F65" s="165"/>
      <c r="G65" s="165"/>
      <c r="H65" s="165"/>
      <c r="I65" s="166"/>
      <c r="J65" s="167">
        <f>J192</f>
        <v>0</v>
      </c>
      <c r="K65" s="168"/>
    </row>
    <row r="66" spans="2:11" s="9" customFormat="1" ht="19.95" customHeight="1">
      <c r="B66" s="162"/>
      <c r="C66" s="163"/>
      <c r="D66" s="164" t="s">
        <v>107</v>
      </c>
      <c r="E66" s="165"/>
      <c r="F66" s="165"/>
      <c r="G66" s="165"/>
      <c r="H66" s="165"/>
      <c r="I66" s="166"/>
      <c r="J66" s="167">
        <f>J198</f>
        <v>0</v>
      </c>
      <c r="K66" s="168"/>
    </row>
    <row r="67" spans="2:11" s="9" customFormat="1" ht="19.95" customHeight="1">
      <c r="B67" s="162"/>
      <c r="C67" s="163"/>
      <c r="D67" s="164" t="s">
        <v>108</v>
      </c>
      <c r="E67" s="165"/>
      <c r="F67" s="165"/>
      <c r="G67" s="165"/>
      <c r="H67" s="165"/>
      <c r="I67" s="166"/>
      <c r="J67" s="167">
        <f>J219</f>
        <v>0</v>
      </c>
      <c r="K67" s="168"/>
    </row>
    <row r="68" spans="2:11" s="9" customFormat="1" ht="19.95" customHeight="1">
      <c r="B68" s="162"/>
      <c r="C68" s="163"/>
      <c r="D68" s="164" t="s">
        <v>109</v>
      </c>
      <c r="E68" s="165"/>
      <c r="F68" s="165"/>
      <c r="G68" s="165"/>
      <c r="H68" s="165"/>
      <c r="I68" s="166"/>
      <c r="J68" s="167">
        <f>J225</f>
        <v>0</v>
      </c>
      <c r="K68" s="168"/>
    </row>
    <row r="69" spans="2:11" s="9" customFormat="1" ht="19.95" customHeight="1">
      <c r="B69" s="162"/>
      <c r="C69" s="163"/>
      <c r="D69" s="164" t="s">
        <v>110</v>
      </c>
      <c r="E69" s="165"/>
      <c r="F69" s="165"/>
      <c r="G69" s="165"/>
      <c r="H69" s="165"/>
      <c r="I69" s="166"/>
      <c r="J69" s="167">
        <f>J241</f>
        <v>0</v>
      </c>
      <c r="K69" s="168"/>
    </row>
    <row r="70" spans="2:11" s="9" customFormat="1" ht="19.95" customHeight="1">
      <c r="B70" s="162"/>
      <c r="C70" s="163"/>
      <c r="D70" s="164" t="s">
        <v>111</v>
      </c>
      <c r="E70" s="165"/>
      <c r="F70" s="165"/>
      <c r="G70" s="165"/>
      <c r="H70" s="165"/>
      <c r="I70" s="166"/>
      <c r="J70" s="167">
        <f>J280</f>
        <v>0</v>
      </c>
      <c r="K70" s="168"/>
    </row>
    <row r="71" spans="2:11" s="8" customFormat="1" ht="24.9" customHeight="1">
      <c r="B71" s="155"/>
      <c r="C71" s="156"/>
      <c r="D71" s="157" t="s">
        <v>112</v>
      </c>
      <c r="E71" s="158"/>
      <c r="F71" s="158"/>
      <c r="G71" s="158"/>
      <c r="H71" s="158"/>
      <c r="I71" s="159"/>
      <c r="J71" s="160">
        <f>J283</f>
        <v>0</v>
      </c>
      <c r="K71" s="161"/>
    </row>
    <row r="72" spans="2:11" s="9" customFormat="1" ht="19.95" customHeight="1">
      <c r="B72" s="162"/>
      <c r="C72" s="163"/>
      <c r="D72" s="164" t="s">
        <v>113</v>
      </c>
      <c r="E72" s="165"/>
      <c r="F72" s="165"/>
      <c r="G72" s="165"/>
      <c r="H72" s="165"/>
      <c r="I72" s="166"/>
      <c r="J72" s="167">
        <f>J284</f>
        <v>0</v>
      </c>
      <c r="K72" s="168"/>
    </row>
    <row r="73" spans="2:11" s="9" customFormat="1" ht="19.95" customHeight="1">
      <c r="B73" s="162"/>
      <c r="C73" s="163"/>
      <c r="D73" s="164" t="s">
        <v>114</v>
      </c>
      <c r="E73" s="165"/>
      <c r="F73" s="165"/>
      <c r="G73" s="165"/>
      <c r="H73" s="165"/>
      <c r="I73" s="166"/>
      <c r="J73" s="167">
        <f>J306</f>
        <v>0</v>
      </c>
      <c r="K73" s="168"/>
    </row>
    <row r="74" spans="2:11" s="9" customFormat="1" ht="19.95" customHeight="1">
      <c r="B74" s="162"/>
      <c r="C74" s="163"/>
      <c r="D74" s="164" t="s">
        <v>115</v>
      </c>
      <c r="E74" s="165"/>
      <c r="F74" s="165"/>
      <c r="G74" s="165"/>
      <c r="H74" s="165"/>
      <c r="I74" s="166"/>
      <c r="J74" s="167">
        <f>J308</f>
        <v>0</v>
      </c>
      <c r="K74" s="168"/>
    </row>
    <row r="75" spans="2:11" s="9" customFormat="1" ht="19.95" customHeight="1">
      <c r="B75" s="162"/>
      <c r="C75" s="163"/>
      <c r="D75" s="164" t="s">
        <v>116</v>
      </c>
      <c r="E75" s="165"/>
      <c r="F75" s="165"/>
      <c r="G75" s="165"/>
      <c r="H75" s="165"/>
      <c r="I75" s="166"/>
      <c r="J75" s="167">
        <f>J310</f>
        <v>0</v>
      </c>
      <c r="K75" s="168"/>
    </row>
    <row r="76" spans="2:11" s="9" customFormat="1" ht="19.95" customHeight="1">
      <c r="B76" s="162"/>
      <c r="C76" s="163"/>
      <c r="D76" s="164" t="s">
        <v>117</v>
      </c>
      <c r="E76" s="165"/>
      <c r="F76" s="165"/>
      <c r="G76" s="165"/>
      <c r="H76" s="165"/>
      <c r="I76" s="166"/>
      <c r="J76" s="167">
        <f>J331</f>
        <v>0</v>
      </c>
      <c r="K76" s="168"/>
    </row>
    <row r="77" spans="2:11" s="9" customFormat="1" ht="19.95" customHeight="1">
      <c r="B77" s="162"/>
      <c r="C77" s="163"/>
      <c r="D77" s="164" t="s">
        <v>118</v>
      </c>
      <c r="E77" s="165"/>
      <c r="F77" s="165"/>
      <c r="G77" s="165"/>
      <c r="H77" s="165"/>
      <c r="I77" s="166"/>
      <c r="J77" s="167">
        <f>J379</f>
        <v>0</v>
      </c>
      <c r="K77" s="168"/>
    </row>
    <row r="78" spans="2:11" s="9" customFormat="1" ht="19.95" customHeight="1">
      <c r="B78" s="162"/>
      <c r="C78" s="163"/>
      <c r="D78" s="164" t="s">
        <v>119</v>
      </c>
      <c r="E78" s="165"/>
      <c r="F78" s="165"/>
      <c r="G78" s="165"/>
      <c r="H78" s="165"/>
      <c r="I78" s="166"/>
      <c r="J78" s="167">
        <f>J423</f>
        <v>0</v>
      </c>
      <c r="K78" s="168"/>
    </row>
    <row r="79" spans="2:11" s="9" customFormat="1" ht="19.95" customHeight="1">
      <c r="B79" s="162"/>
      <c r="C79" s="163"/>
      <c r="D79" s="164" t="s">
        <v>120</v>
      </c>
      <c r="E79" s="165"/>
      <c r="F79" s="165"/>
      <c r="G79" s="165"/>
      <c r="H79" s="165"/>
      <c r="I79" s="166"/>
      <c r="J79" s="167">
        <f>J459</f>
        <v>0</v>
      </c>
      <c r="K79" s="168"/>
    </row>
    <row r="80" spans="2:11" s="9" customFormat="1" ht="19.95" customHeight="1">
      <c r="B80" s="162"/>
      <c r="C80" s="163"/>
      <c r="D80" s="164" t="s">
        <v>121</v>
      </c>
      <c r="E80" s="165"/>
      <c r="F80" s="165"/>
      <c r="G80" s="165"/>
      <c r="H80" s="165"/>
      <c r="I80" s="166"/>
      <c r="J80" s="167">
        <f>J468</f>
        <v>0</v>
      </c>
      <c r="K80" s="168"/>
    </row>
    <row r="81" spans="2:12" s="8" customFormat="1" ht="24.9" customHeight="1">
      <c r="B81" s="155"/>
      <c r="C81" s="156"/>
      <c r="D81" s="157" t="s">
        <v>122</v>
      </c>
      <c r="E81" s="158"/>
      <c r="F81" s="158"/>
      <c r="G81" s="158"/>
      <c r="H81" s="158"/>
      <c r="I81" s="159"/>
      <c r="J81" s="160">
        <f>J492</f>
        <v>0</v>
      </c>
      <c r="K81" s="161"/>
    </row>
    <row r="82" spans="2:12" s="9" customFormat="1" ht="19.95" customHeight="1">
      <c r="B82" s="162"/>
      <c r="C82" s="163"/>
      <c r="D82" s="164" t="s">
        <v>123</v>
      </c>
      <c r="E82" s="165"/>
      <c r="F82" s="165"/>
      <c r="G82" s="165"/>
      <c r="H82" s="165"/>
      <c r="I82" s="166"/>
      <c r="J82" s="167">
        <f>J493</f>
        <v>0</v>
      </c>
      <c r="K82" s="168"/>
    </row>
    <row r="83" spans="2:12" s="1" customFormat="1" ht="21.75" customHeight="1">
      <c r="B83" s="42"/>
      <c r="C83" s="43"/>
      <c r="D83" s="43"/>
      <c r="E83" s="43"/>
      <c r="F83" s="43"/>
      <c r="G83" s="43"/>
      <c r="H83" s="43"/>
      <c r="I83" s="124"/>
      <c r="J83" s="43"/>
      <c r="K83" s="46"/>
    </row>
    <row r="84" spans="2:12" s="1" customFormat="1" ht="6.9" customHeight="1">
      <c r="B84" s="57"/>
      <c r="C84" s="58"/>
      <c r="D84" s="58"/>
      <c r="E84" s="58"/>
      <c r="F84" s="58"/>
      <c r="G84" s="58"/>
      <c r="H84" s="58"/>
      <c r="I84" s="145"/>
      <c r="J84" s="58"/>
      <c r="K84" s="59"/>
    </row>
    <row r="88" spans="2:12" s="1" customFormat="1" ht="6.9" customHeight="1">
      <c r="B88" s="60"/>
      <c r="C88" s="61"/>
      <c r="D88" s="61"/>
      <c r="E88" s="61"/>
      <c r="F88" s="61"/>
      <c r="G88" s="61"/>
      <c r="H88" s="61"/>
      <c r="I88" s="148"/>
      <c r="J88" s="61"/>
      <c r="K88" s="61"/>
      <c r="L88" s="62"/>
    </row>
    <row r="89" spans="2:12" s="1" customFormat="1" ht="36.9" customHeight="1">
      <c r="B89" s="42"/>
      <c r="C89" s="63" t="s">
        <v>124</v>
      </c>
      <c r="D89" s="64"/>
      <c r="E89" s="64"/>
      <c r="F89" s="64"/>
      <c r="G89" s="64"/>
      <c r="H89" s="64"/>
      <c r="I89" s="169"/>
      <c r="J89" s="64"/>
      <c r="K89" s="64"/>
      <c r="L89" s="62"/>
    </row>
    <row r="90" spans="2:12" s="1" customFormat="1" ht="6.9" customHeight="1">
      <c r="B90" s="42"/>
      <c r="C90" s="64"/>
      <c r="D90" s="64"/>
      <c r="E90" s="64"/>
      <c r="F90" s="64"/>
      <c r="G90" s="64"/>
      <c r="H90" s="64"/>
      <c r="I90" s="169"/>
      <c r="J90" s="64"/>
      <c r="K90" s="64"/>
      <c r="L90" s="62"/>
    </row>
    <row r="91" spans="2:12" s="1" customFormat="1" ht="14.4" customHeight="1">
      <c r="B91" s="42"/>
      <c r="C91" s="66" t="s">
        <v>18</v>
      </c>
      <c r="D91" s="64"/>
      <c r="E91" s="64"/>
      <c r="F91" s="64"/>
      <c r="G91" s="64"/>
      <c r="H91" s="64"/>
      <c r="I91" s="169"/>
      <c r="J91" s="64"/>
      <c r="K91" s="64"/>
      <c r="L91" s="62"/>
    </row>
    <row r="92" spans="2:12" s="1" customFormat="1" ht="22.5" customHeight="1">
      <c r="B92" s="42"/>
      <c r="C92" s="64"/>
      <c r="D92" s="64"/>
      <c r="E92" s="407" t="str">
        <f>E7</f>
        <v>Stavební úpravy a nástavba MŠ Tovéř - 30%  uznatelné náklady</v>
      </c>
      <c r="F92" s="408"/>
      <c r="G92" s="408"/>
      <c r="H92" s="408"/>
      <c r="I92" s="169"/>
      <c r="J92" s="64"/>
      <c r="K92" s="64"/>
      <c r="L92" s="62"/>
    </row>
    <row r="93" spans="2:12" ht="13.2">
      <c r="B93" s="29"/>
      <c r="C93" s="66" t="s">
        <v>93</v>
      </c>
      <c r="D93" s="170"/>
      <c r="E93" s="170"/>
      <c r="F93" s="170"/>
      <c r="G93" s="170"/>
      <c r="H93" s="170"/>
      <c r="J93" s="170"/>
      <c r="K93" s="170"/>
      <c r="L93" s="171"/>
    </row>
    <row r="94" spans="2:12" s="1" customFormat="1" ht="22.5" customHeight="1">
      <c r="B94" s="42"/>
      <c r="C94" s="64"/>
      <c r="D94" s="64"/>
      <c r="E94" s="407" t="s">
        <v>94</v>
      </c>
      <c r="F94" s="409"/>
      <c r="G94" s="409"/>
      <c r="H94" s="409"/>
      <c r="I94" s="169"/>
      <c r="J94" s="64"/>
      <c r="K94" s="64"/>
      <c r="L94" s="62"/>
    </row>
    <row r="95" spans="2:12" s="1" customFormat="1" ht="14.4" customHeight="1">
      <c r="B95" s="42"/>
      <c r="C95" s="66" t="s">
        <v>95</v>
      </c>
      <c r="D95" s="64"/>
      <c r="E95" s="64"/>
      <c r="F95" s="64"/>
      <c r="G95" s="64"/>
      <c r="H95" s="64"/>
      <c r="I95" s="169"/>
      <c r="J95" s="64"/>
      <c r="K95" s="64"/>
      <c r="L95" s="62"/>
    </row>
    <row r="96" spans="2:12" s="1" customFormat="1" ht="23.25" customHeight="1">
      <c r="B96" s="42"/>
      <c r="C96" s="64"/>
      <c r="D96" s="64"/>
      <c r="E96" s="379" t="str">
        <f>E11</f>
        <v>01.2 - Stav. úpr.+ nástavba MŠ Tovéř - 30%  uznatelné náklady</v>
      </c>
      <c r="F96" s="409"/>
      <c r="G96" s="409"/>
      <c r="H96" s="409"/>
      <c r="I96" s="169"/>
      <c r="J96" s="64"/>
      <c r="K96" s="64"/>
      <c r="L96" s="62"/>
    </row>
    <row r="97" spans="2:65" s="1" customFormat="1" ht="6.9" customHeight="1">
      <c r="B97" s="42"/>
      <c r="C97" s="64"/>
      <c r="D97" s="64"/>
      <c r="E97" s="64"/>
      <c r="F97" s="64"/>
      <c r="G97" s="64"/>
      <c r="H97" s="64"/>
      <c r="I97" s="169"/>
      <c r="J97" s="64"/>
      <c r="K97" s="64"/>
      <c r="L97" s="62"/>
    </row>
    <row r="98" spans="2:65" s="1" customFormat="1" ht="18" customHeight="1">
      <c r="B98" s="42"/>
      <c r="C98" s="66" t="s">
        <v>25</v>
      </c>
      <c r="D98" s="64"/>
      <c r="E98" s="64"/>
      <c r="F98" s="172" t="str">
        <f>F14</f>
        <v xml:space="preserve"> </v>
      </c>
      <c r="G98" s="64"/>
      <c r="H98" s="64"/>
      <c r="I98" s="173" t="s">
        <v>27</v>
      </c>
      <c r="J98" s="74" t="str">
        <f>IF(J14="","",J14)</f>
        <v>20. 10. 2017</v>
      </c>
      <c r="K98" s="64"/>
      <c r="L98" s="62"/>
    </row>
    <row r="99" spans="2:65" s="1" customFormat="1" ht="6.9" customHeight="1">
      <c r="B99" s="42"/>
      <c r="C99" s="64"/>
      <c r="D99" s="64"/>
      <c r="E99" s="64"/>
      <c r="F99" s="64"/>
      <c r="G99" s="64"/>
      <c r="H99" s="64"/>
      <c r="I99" s="169"/>
      <c r="J99" s="64"/>
      <c r="K99" s="64"/>
      <c r="L99" s="62"/>
    </row>
    <row r="100" spans="2:65" s="1" customFormat="1" ht="13.2">
      <c r="B100" s="42"/>
      <c r="C100" s="66" t="s">
        <v>31</v>
      </c>
      <c r="D100" s="64"/>
      <c r="E100" s="64"/>
      <c r="F100" s="172" t="str">
        <f>E17</f>
        <v xml:space="preserve"> </v>
      </c>
      <c r="G100" s="64"/>
      <c r="H100" s="64"/>
      <c r="I100" s="173" t="s">
        <v>36</v>
      </c>
      <c r="J100" s="172" t="str">
        <f>E23</f>
        <v xml:space="preserve"> </v>
      </c>
      <c r="K100" s="64"/>
      <c r="L100" s="62"/>
    </row>
    <row r="101" spans="2:65" s="1" customFormat="1" ht="14.4" customHeight="1">
      <c r="B101" s="42"/>
      <c r="C101" s="66" t="s">
        <v>34</v>
      </c>
      <c r="D101" s="64"/>
      <c r="E101" s="64"/>
      <c r="F101" s="172" t="str">
        <f>IF(E20="","",E20)</f>
        <v/>
      </c>
      <c r="G101" s="64"/>
      <c r="H101" s="64"/>
      <c r="I101" s="169"/>
      <c r="J101" s="64"/>
      <c r="K101" s="64"/>
      <c r="L101" s="62"/>
    </row>
    <row r="102" spans="2:65" s="1" customFormat="1" ht="10.35" customHeight="1">
      <c r="B102" s="42"/>
      <c r="C102" s="64"/>
      <c r="D102" s="64"/>
      <c r="E102" s="64"/>
      <c r="F102" s="64"/>
      <c r="G102" s="64"/>
      <c r="H102" s="64"/>
      <c r="I102" s="169"/>
      <c r="J102" s="64"/>
      <c r="K102" s="64"/>
      <c r="L102" s="62"/>
    </row>
    <row r="103" spans="2:65" s="10" customFormat="1" ht="29.25" customHeight="1">
      <c r="B103" s="174"/>
      <c r="C103" s="175" t="s">
        <v>125</v>
      </c>
      <c r="D103" s="176" t="s">
        <v>59</v>
      </c>
      <c r="E103" s="176" t="s">
        <v>55</v>
      </c>
      <c r="F103" s="176" t="s">
        <v>126</v>
      </c>
      <c r="G103" s="176" t="s">
        <v>127</v>
      </c>
      <c r="H103" s="176" t="s">
        <v>128</v>
      </c>
      <c r="I103" s="177" t="s">
        <v>129</v>
      </c>
      <c r="J103" s="176" t="s">
        <v>99</v>
      </c>
      <c r="K103" s="178" t="s">
        <v>130</v>
      </c>
      <c r="L103" s="179"/>
      <c r="M103" s="82" t="s">
        <v>131</v>
      </c>
      <c r="N103" s="83" t="s">
        <v>44</v>
      </c>
      <c r="O103" s="83" t="s">
        <v>132</v>
      </c>
      <c r="P103" s="83" t="s">
        <v>133</v>
      </c>
      <c r="Q103" s="83" t="s">
        <v>134</v>
      </c>
      <c r="R103" s="83" t="s">
        <v>135</v>
      </c>
      <c r="S103" s="83" t="s">
        <v>136</v>
      </c>
      <c r="T103" s="84" t="s">
        <v>137</v>
      </c>
    </row>
    <row r="104" spans="2:65" s="1" customFormat="1" ht="29.25" customHeight="1">
      <c r="B104" s="42"/>
      <c r="C104" s="88" t="s">
        <v>100</v>
      </c>
      <c r="D104" s="64"/>
      <c r="E104" s="64"/>
      <c r="F104" s="64"/>
      <c r="G104" s="64"/>
      <c r="H104" s="64"/>
      <c r="I104" s="169"/>
      <c r="J104" s="180">
        <f>BK104</f>
        <v>0</v>
      </c>
      <c r="K104" s="64"/>
      <c r="L104" s="62"/>
      <c r="M104" s="85"/>
      <c r="N104" s="86"/>
      <c r="O104" s="86"/>
      <c r="P104" s="181">
        <f>P105+P283+P492</f>
        <v>0</v>
      </c>
      <c r="Q104" s="86"/>
      <c r="R104" s="181">
        <f>R105+R283+R492</f>
        <v>7.5273788899999996</v>
      </c>
      <c r="S104" s="86"/>
      <c r="T104" s="182">
        <f>T105+T283+T492</f>
        <v>2.8691</v>
      </c>
      <c r="AT104" s="25" t="s">
        <v>73</v>
      </c>
      <c r="AU104" s="25" t="s">
        <v>101</v>
      </c>
      <c r="BK104" s="183">
        <f>BK105+BK283+BK492</f>
        <v>0</v>
      </c>
    </row>
    <row r="105" spans="2:65" s="11" customFormat="1" ht="37.35" customHeight="1">
      <c r="B105" s="184"/>
      <c r="C105" s="185"/>
      <c r="D105" s="186" t="s">
        <v>73</v>
      </c>
      <c r="E105" s="187" t="s">
        <v>138</v>
      </c>
      <c r="F105" s="187" t="s">
        <v>139</v>
      </c>
      <c r="G105" s="185"/>
      <c r="H105" s="185"/>
      <c r="I105" s="188"/>
      <c r="J105" s="189">
        <f>BK105</f>
        <v>0</v>
      </c>
      <c r="K105" s="185"/>
      <c r="L105" s="190"/>
      <c r="M105" s="191"/>
      <c r="N105" s="192"/>
      <c r="O105" s="192"/>
      <c r="P105" s="193">
        <f>P106+P132+P148+P192+P198+P219+P225+P241+P280</f>
        <v>0</v>
      </c>
      <c r="Q105" s="192"/>
      <c r="R105" s="193">
        <f>R106+R132+R148+R192+R198+R219+R225+R241+R280</f>
        <v>6.1008416799999994</v>
      </c>
      <c r="S105" s="192"/>
      <c r="T105" s="194">
        <f>T106+T132+T148+T192+T198+T219+T225+T241+T280</f>
        <v>2.8691</v>
      </c>
      <c r="AR105" s="195" t="s">
        <v>24</v>
      </c>
      <c r="AT105" s="196" t="s">
        <v>73</v>
      </c>
      <c r="AU105" s="196" t="s">
        <v>74</v>
      </c>
      <c r="AY105" s="195" t="s">
        <v>140</v>
      </c>
      <c r="BK105" s="197">
        <f>BK106+BK132+BK148+BK192+BK198+BK219+BK225+BK241+BK280</f>
        <v>0</v>
      </c>
    </row>
    <row r="106" spans="2:65" s="11" customFormat="1" ht="19.95" customHeight="1">
      <c r="B106" s="184"/>
      <c r="C106" s="185"/>
      <c r="D106" s="198" t="s">
        <v>73</v>
      </c>
      <c r="E106" s="199" t="s">
        <v>141</v>
      </c>
      <c r="F106" s="199" t="s">
        <v>142</v>
      </c>
      <c r="G106" s="185"/>
      <c r="H106" s="185"/>
      <c r="I106" s="188"/>
      <c r="J106" s="200">
        <f>BK106</f>
        <v>0</v>
      </c>
      <c r="K106" s="185"/>
      <c r="L106" s="190"/>
      <c r="M106" s="191"/>
      <c r="N106" s="192"/>
      <c r="O106" s="192"/>
      <c r="P106" s="193">
        <f>SUM(P107:P131)</f>
        <v>0</v>
      </c>
      <c r="Q106" s="192"/>
      <c r="R106" s="193">
        <f>SUM(R107:R131)</f>
        <v>1.56808054</v>
      </c>
      <c r="S106" s="192"/>
      <c r="T106" s="194">
        <f>SUM(T107:T131)</f>
        <v>0</v>
      </c>
      <c r="AR106" s="195" t="s">
        <v>24</v>
      </c>
      <c r="AT106" s="196" t="s">
        <v>73</v>
      </c>
      <c r="AU106" s="196" t="s">
        <v>24</v>
      </c>
      <c r="AY106" s="195" t="s">
        <v>140</v>
      </c>
      <c r="BK106" s="197">
        <f>SUM(BK107:BK131)</f>
        <v>0</v>
      </c>
    </row>
    <row r="107" spans="2:65" s="1" customFormat="1" ht="22.5" customHeight="1">
      <c r="B107" s="42"/>
      <c r="C107" s="201" t="s">
        <v>24</v>
      </c>
      <c r="D107" s="201" t="s">
        <v>143</v>
      </c>
      <c r="E107" s="202" t="s">
        <v>144</v>
      </c>
      <c r="F107" s="203" t="s">
        <v>145</v>
      </c>
      <c r="G107" s="204" t="s">
        <v>146</v>
      </c>
      <c r="H107" s="205">
        <v>0.66</v>
      </c>
      <c r="I107" s="206"/>
      <c r="J107" s="207">
        <f>ROUND(I107*H107,2)</f>
        <v>0</v>
      </c>
      <c r="K107" s="203" t="s">
        <v>22</v>
      </c>
      <c r="L107" s="62"/>
      <c r="M107" s="208" t="s">
        <v>22</v>
      </c>
      <c r="N107" s="209" t="s">
        <v>45</v>
      </c>
      <c r="O107" s="43"/>
      <c r="P107" s="210">
        <f>O107*H107</f>
        <v>0</v>
      </c>
      <c r="Q107" s="210">
        <v>0.74970000000000003</v>
      </c>
      <c r="R107" s="210">
        <f>Q107*H107</f>
        <v>0.49480200000000002</v>
      </c>
      <c r="S107" s="210">
        <v>0</v>
      </c>
      <c r="T107" s="211">
        <f>S107*H107</f>
        <v>0</v>
      </c>
      <c r="AR107" s="25" t="s">
        <v>147</v>
      </c>
      <c r="AT107" s="25" t="s">
        <v>143</v>
      </c>
      <c r="AU107" s="25" t="s">
        <v>81</v>
      </c>
      <c r="AY107" s="25" t="s">
        <v>140</v>
      </c>
      <c r="BE107" s="212">
        <f>IF(N107="základní",J107,0)</f>
        <v>0</v>
      </c>
      <c r="BF107" s="212">
        <f>IF(N107="snížená",J107,0)</f>
        <v>0</v>
      </c>
      <c r="BG107" s="212">
        <f>IF(N107="zákl. přenesená",J107,0)</f>
        <v>0</v>
      </c>
      <c r="BH107" s="212">
        <f>IF(N107="sníž. přenesená",J107,0)</f>
        <v>0</v>
      </c>
      <c r="BI107" s="212">
        <f>IF(N107="nulová",J107,0)</f>
        <v>0</v>
      </c>
      <c r="BJ107" s="25" t="s">
        <v>24</v>
      </c>
      <c r="BK107" s="212">
        <f>ROUND(I107*H107,2)</f>
        <v>0</v>
      </c>
      <c r="BL107" s="25" t="s">
        <v>147</v>
      </c>
      <c r="BM107" s="25" t="s">
        <v>148</v>
      </c>
    </row>
    <row r="108" spans="2:65" s="12" customFormat="1" ht="12">
      <c r="B108" s="213"/>
      <c r="C108" s="214"/>
      <c r="D108" s="215" t="s">
        <v>149</v>
      </c>
      <c r="E108" s="216" t="s">
        <v>22</v>
      </c>
      <c r="F108" s="217" t="s">
        <v>150</v>
      </c>
      <c r="G108" s="214"/>
      <c r="H108" s="218" t="s">
        <v>22</v>
      </c>
      <c r="I108" s="219"/>
      <c r="J108" s="214"/>
      <c r="K108" s="214"/>
      <c r="L108" s="220"/>
      <c r="M108" s="221"/>
      <c r="N108" s="222"/>
      <c r="O108" s="222"/>
      <c r="P108" s="222"/>
      <c r="Q108" s="222"/>
      <c r="R108" s="222"/>
      <c r="S108" s="222"/>
      <c r="T108" s="223"/>
      <c r="AT108" s="224" t="s">
        <v>149</v>
      </c>
      <c r="AU108" s="224" t="s">
        <v>81</v>
      </c>
      <c r="AV108" s="12" t="s">
        <v>24</v>
      </c>
      <c r="AW108" s="12" t="s">
        <v>37</v>
      </c>
      <c r="AX108" s="12" t="s">
        <v>74</v>
      </c>
      <c r="AY108" s="224" t="s">
        <v>140</v>
      </c>
    </row>
    <row r="109" spans="2:65" s="12" customFormat="1" ht="12">
      <c r="B109" s="213"/>
      <c r="C109" s="214"/>
      <c r="D109" s="215" t="s">
        <v>149</v>
      </c>
      <c r="E109" s="216" t="s">
        <v>22</v>
      </c>
      <c r="F109" s="217" t="s">
        <v>151</v>
      </c>
      <c r="G109" s="214"/>
      <c r="H109" s="218" t="s">
        <v>22</v>
      </c>
      <c r="I109" s="219"/>
      <c r="J109" s="214"/>
      <c r="K109" s="214"/>
      <c r="L109" s="220"/>
      <c r="M109" s="221"/>
      <c r="N109" s="222"/>
      <c r="O109" s="222"/>
      <c r="P109" s="222"/>
      <c r="Q109" s="222"/>
      <c r="R109" s="222"/>
      <c r="S109" s="222"/>
      <c r="T109" s="223"/>
      <c r="AT109" s="224" t="s">
        <v>149</v>
      </c>
      <c r="AU109" s="224" t="s">
        <v>81</v>
      </c>
      <c r="AV109" s="12" t="s">
        <v>24</v>
      </c>
      <c r="AW109" s="12" t="s">
        <v>37</v>
      </c>
      <c r="AX109" s="12" t="s">
        <v>74</v>
      </c>
      <c r="AY109" s="224" t="s">
        <v>140</v>
      </c>
    </row>
    <row r="110" spans="2:65" s="13" customFormat="1" ht="12">
      <c r="B110" s="225"/>
      <c r="C110" s="226"/>
      <c r="D110" s="227" t="s">
        <v>149</v>
      </c>
      <c r="E110" s="228" t="s">
        <v>22</v>
      </c>
      <c r="F110" s="229" t="s">
        <v>152</v>
      </c>
      <c r="G110" s="226"/>
      <c r="H110" s="230">
        <v>0.66</v>
      </c>
      <c r="I110" s="231"/>
      <c r="J110" s="226"/>
      <c r="K110" s="226"/>
      <c r="L110" s="232"/>
      <c r="M110" s="233"/>
      <c r="N110" s="234"/>
      <c r="O110" s="234"/>
      <c r="P110" s="234"/>
      <c r="Q110" s="234"/>
      <c r="R110" s="234"/>
      <c r="S110" s="234"/>
      <c r="T110" s="235"/>
      <c r="AT110" s="236" t="s">
        <v>149</v>
      </c>
      <c r="AU110" s="236" t="s">
        <v>81</v>
      </c>
      <c r="AV110" s="13" t="s">
        <v>81</v>
      </c>
      <c r="AW110" s="13" t="s">
        <v>37</v>
      </c>
      <c r="AX110" s="13" t="s">
        <v>24</v>
      </c>
      <c r="AY110" s="236" t="s">
        <v>140</v>
      </c>
    </row>
    <row r="111" spans="2:65" s="1" customFormat="1" ht="22.5" customHeight="1">
      <c r="B111" s="42"/>
      <c r="C111" s="201" t="s">
        <v>81</v>
      </c>
      <c r="D111" s="201" t="s">
        <v>143</v>
      </c>
      <c r="E111" s="202" t="s">
        <v>153</v>
      </c>
      <c r="F111" s="203" t="s">
        <v>154</v>
      </c>
      <c r="G111" s="204" t="s">
        <v>155</v>
      </c>
      <c r="H111" s="205">
        <v>1</v>
      </c>
      <c r="I111" s="206"/>
      <c r="J111" s="207">
        <f>ROUND(I111*H111,2)</f>
        <v>0</v>
      </c>
      <c r="K111" s="203" t="s">
        <v>22</v>
      </c>
      <c r="L111" s="62"/>
      <c r="M111" s="208" t="s">
        <v>22</v>
      </c>
      <c r="N111" s="209" t="s">
        <v>45</v>
      </c>
      <c r="O111" s="43"/>
      <c r="P111" s="210">
        <f>O111*H111</f>
        <v>0</v>
      </c>
      <c r="Q111" s="210">
        <v>2.6839999999999999E-2</v>
      </c>
      <c r="R111" s="210">
        <f>Q111*H111</f>
        <v>2.6839999999999999E-2</v>
      </c>
      <c r="S111" s="210">
        <v>0</v>
      </c>
      <c r="T111" s="211">
        <f>S111*H111</f>
        <v>0</v>
      </c>
      <c r="AR111" s="25" t="s">
        <v>147</v>
      </c>
      <c r="AT111" s="25" t="s">
        <v>143</v>
      </c>
      <c r="AU111" s="25" t="s">
        <v>81</v>
      </c>
      <c r="AY111" s="25" t="s">
        <v>140</v>
      </c>
      <c r="BE111" s="212">
        <f>IF(N111="základní",J111,0)</f>
        <v>0</v>
      </c>
      <c r="BF111" s="212">
        <f>IF(N111="snížená",J111,0)</f>
        <v>0</v>
      </c>
      <c r="BG111" s="212">
        <f>IF(N111="zákl. přenesená",J111,0)</f>
        <v>0</v>
      </c>
      <c r="BH111" s="212">
        <f>IF(N111="sníž. přenesená",J111,0)</f>
        <v>0</v>
      </c>
      <c r="BI111" s="212">
        <f>IF(N111="nulová",J111,0)</f>
        <v>0</v>
      </c>
      <c r="BJ111" s="25" t="s">
        <v>24</v>
      </c>
      <c r="BK111" s="212">
        <f>ROUND(I111*H111,2)</f>
        <v>0</v>
      </c>
      <c r="BL111" s="25" t="s">
        <v>147</v>
      </c>
      <c r="BM111" s="25" t="s">
        <v>156</v>
      </c>
    </row>
    <row r="112" spans="2:65" s="12" customFormat="1" ht="12">
      <c r="B112" s="213"/>
      <c r="C112" s="214"/>
      <c r="D112" s="215" t="s">
        <v>149</v>
      </c>
      <c r="E112" s="216" t="s">
        <v>22</v>
      </c>
      <c r="F112" s="217" t="s">
        <v>157</v>
      </c>
      <c r="G112" s="214"/>
      <c r="H112" s="218" t="s">
        <v>22</v>
      </c>
      <c r="I112" s="219"/>
      <c r="J112" s="214"/>
      <c r="K112" s="214"/>
      <c r="L112" s="220"/>
      <c r="M112" s="221"/>
      <c r="N112" s="222"/>
      <c r="O112" s="222"/>
      <c r="P112" s="222"/>
      <c r="Q112" s="222"/>
      <c r="R112" s="222"/>
      <c r="S112" s="222"/>
      <c r="T112" s="223"/>
      <c r="AT112" s="224" t="s">
        <v>149</v>
      </c>
      <c r="AU112" s="224" t="s">
        <v>81</v>
      </c>
      <c r="AV112" s="12" t="s">
        <v>24</v>
      </c>
      <c r="AW112" s="12" t="s">
        <v>37</v>
      </c>
      <c r="AX112" s="12" t="s">
        <v>74</v>
      </c>
      <c r="AY112" s="224" t="s">
        <v>140</v>
      </c>
    </row>
    <row r="113" spans="2:65" s="12" customFormat="1" ht="12">
      <c r="B113" s="213"/>
      <c r="C113" s="214"/>
      <c r="D113" s="215" t="s">
        <v>149</v>
      </c>
      <c r="E113" s="216" t="s">
        <v>22</v>
      </c>
      <c r="F113" s="217" t="s">
        <v>158</v>
      </c>
      <c r="G113" s="214"/>
      <c r="H113" s="218" t="s">
        <v>22</v>
      </c>
      <c r="I113" s="219"/>
      <c r="J113" s="214"/>
      <c r="K113" s="214"/>
      <c r="L113" s="220"/>
      <c r="M113" s="221"/>
      <c r="N113" s="222"/>
      <c r="O113" s="222"/>
      <c r="P113" s="222"/>
      <c r="Q113" s="222"/>
      <c r="R113" s="222"/>
      <c r="S113" s="222"/>
      <c r="T113" s="223"/>
      <c r="AT113" s="224" t="s">
        <v>149</v>
      </c>
      <c r="AU113" s="224" t="s">
        <v>81</v>
      </c>
      <c r="AV113" s="12" t="s">
        <v>24</v>
      </c>
      <c r="AW113" s="12" t="s">
        <v>37</v>
      </c>
      <c r="AX113" s="12" t="s">
        <v>74</v>
      </c>
      <c r="AY113" s="224" t="s">
        <v>140</v>
      </c>
    </row>
    <row r="114" spans="2:65" s="12" customFormat="1" ht="12">
      <c r="B114" s="213"/>
      <c r="C114" s="214"/>
      <c r="D114" s="215" t="s">
        <v>149</v>
      </c>
      <c r="E114" s="216" t="s">
        <v>22</v>
      </c>
      <c r="F114" s="217" t="s">
        <v>159</v>
      </c>
      <c r="G114" s="214"/>
      <c r="H114" s="218" t="s">
        <v>22</v>
      </c>
      <c r="I114" s="219"/>
      <c r="J114" s="214"/>
      <c r="K114" s="214"/>
      <c r="L114" s="220"/>
      <c r="M114" s="221"/>
      <c r="N114" s="222"/>
      <c r="O114" s="222"/>
      <c r="P114" s="222"/>
      <c r="Q114" s="222"/>
      <c r="R114" s="222"/>
      <c r="S114" s="222"/>
      <c r="T114" s="223"/>
      <c r="AT114" s="224" t="s">
        <v>149</v>
      </c>
      <c r="AU114" s="224" t="s">
        <v>81</v>
      </c>
      <c r="AV114" s="12" t="s">
        <v>24</v>
      </c>
      <c r="AW114" s="12" t="s">
        <v>37</v>
      </c>
      <c r="AX114" s="12" t="s">
        <v>74</v>
      </c>
      <c r="AY114" s="224" t="s">
        <v>140</v>
      </c>
    </row>
    <row r="115" spans="2:65" s="12" customFormat="1" ht="12">
      <c r="B115" s="213"/>
      <c r="C115" s="214"/>
      <c r="D115" s="215" t="s">
        <v>149</v>
      </c>
      <c r="E115" s="216" t="s">
        <v>22</v>
      </c>
      <c r="F115" s="217" t="s">
        <v>160</v>
      </c>
      <c r="G115" s="214"/>
      <c r="H115" s="218" t="s">
        <v>22</v>
      </c>
      <c r="I115" s="219"/>
      <c r="J115" s="214"/>
      <c r="K115" s="214"/>
      <c r="L115" s="220"/>
      <c r="M115" s="221"/>
      <c r="N115" s="222"/>
      <c r="O115" s="222"/>
      <c r="P115" s="222"/>
      <c r="Q115" s="222"/>
      <c r="R115" s="222"/>
      <c r="S115" s="222"/>
      <c r="T115" s="223"/>
      <c r="AT115" s="224" t="s">
        <v>149</v>
      </c>
      <c r="AU115" s="224" t="s">
        <v>81</v>
      </c>
      <c r="AV115" s="12" t="s">
        <v>24</v>
      </c>
      <c r="AW115" s="12" t="s">
        <v>37</v>
      </c>
      <c r="AX115" s="12" t="s">
        <v>74</v>
      </c>
      <c r="AY115" s="224" t="s">
        <v>140</v>
      </c>
    </row>
    <row r="116" spans="2:65" s="12" customFormat="1" ht="12">
      <c r="B116" s="213"/>
      <c r="C116" s="214"/>
      <c r="D116" s="215" t="s">
        <v>149</v>
      </c>
      <c r="E116" s="216" t="s">
        <v>22</v>
      </c>
      <c r="F116" s="217" t="s">
        <v>150</v>
      </c>
      <c r="G116" s="214"/>
      <c r="H116" s="218" t="s">
        <v>22</v>
      </c>
      <c r="I116" s="219"/>
      <c r="J116" s="214"/>
      <c r="K116" s="214"/>
      <c r="L116" s="220"/>
      <c r="M116" s="221"/>
      <c r="N116" s="222"/>
      <c r="O116" s="222"/>
      <c r="P116" s="222"/>
      <c r="Q116" s="222"/>
      <c r="R116" s="222"/>
      <c r="S116" s="222"/>
      <c r="T116" s="223"/>
      <c r="AT116" s="224" t="s">
        <v>149</v>
      </c>
      <c r="AU116" s="224" t="s">
        <v>81</v>
      </c>
      <c r="AV116" s="12" t="s">
        <v>24</v>
      </c>
      <c r="AW116" s="12" t="s">
        <v>37</v>
      </c>
      <c r="AX116" s="12" t="s">
        <v>74</v>
      </c>
      <c r="AY116" s="224" t="s">
        <v>140</v>
      </c>
    </row>
    <row r="117" spans="2:65" s="13" customFormat="1" ht="12">
      <c r="B117" s="225"/>
      <c r="C117" s="226"/>
      <c r="D117" s="227" t="s">
        <v>149</v>
      </c>
      <c r="E117" s="228" t="s">
        <v>22</v>
      </c>
      <c r="F117" s="229" t="s">
        <v>24</v>
      </c>
      <c r="G117" s="226"/>
      <c r="H117" s="230">
        <v>1</v>
      </c>
      <c r="I117" s="231"/>
      <c r="J117" s="226"/>
      <c r="K117" s="226"/>
      <c r="L117" s="232"/>
      <c r="M117" s="233"/>
      <c r="N117" s="234"/>
      <c r="O117" s="234"/>
      <c r="P117" s="234"/>
      <c r="Q117" s="234"/>
      <c r="R117" s="234"/>
      <c r="S117" s="234"/>
      <c r="T117" s="235"/>
      <c r="AT117" s="236" t="s">
        <v>149</v>
      </c>
      <c r="AU117" s="236" t="s">
        <v>81</v>
      </c>
      <c r="AV117" s="13" t="s">
        <v>81</v>
      </c>
      <c r="AW117" s="13" t="s">
        <v>37</v>
      </c>
      <c r="AX117" s="13" t="s">
        <v>24</v>
      </c>
      <c r="AY117" s="236" t="s">
        <v>140</v>
      </c>
    </row>
    <row r="118" spans="2:65" s="1" customFormat="1" ht="22.5" customHeight="1">
      <c r="B118" s="42"/>
      <c r="C118" s="201" t="s">
        <v>161</v>
      </c>
      <c r="D118" s="201" t="s">
        <v>143</v>
      </c>
      <c r="E118" s="202" t="s">
        <v>162</v>
      </c>
      <c r="F118" s="203" t="s">
        <v>163</v>
      </c>
      <c r="G118" s="204" t="s">
        <v>146</v>
      </c>
      <c r="H118" s="205">
        <v>0.377</v>
      </c>
      <c r="I118" s="206"/>
      <c r="J118" s="207">
        <f>ROUND(I118*H118,2)</f>
        <v>0</v>
      </c>
      <c r="K118" s="203" t="s">
        <v>164</v>
      </c>
      <c r="L118" s="62"/>
      <c r="M118" s="208" t="s">
        <v>22</v>
      </c>
      <c r="N118" s="209" t="s">
        <v>45</v>
      </c>
      <c r="O118" s="43"/>
      <c r="P118" s="210">
        <f>O118*H118</f>
        <v>0</v>
      </c>
      <c r="Q118" s="210">
        <v>1.94302</v>
      </c>
      <c r="R118" s="210">
        <f>Q118*H118</f>
        <v>0.73251853999999994</v>
      </c>
      <c r="S118" s="210">
        <v>0</v>
      </c>
      <c r="T118" s="211">
        <f>S118*H118</f>
        <v>0</v>
      </c>
      <c r="AR118" s="25" t="s">
        <v>147</v>
      </c>
      <c r="AT118" s="25" t="s">
        <v>143</v>
      </c>
      <c r="AU118" s="25" t="s">
        <v>81</v>
      </c>
      <c r="AY118" s="25" t="s">
        <v>140</v>
      </c>
      <c r="BE118" s="212">
        <f>IF(N118="základní",J118,0)</f>
        <v>0</v>
      </c>
      <c r="BF118" s="212">
        <f>IF(N118="snížená",J118,0)</f>
        <v>0</v>
      </c>
      <c r="BG118" s="212">
        <f>IF(N118="zákl. přenesená",J118,0)</f>
        <v>0</v>
      </c>
      <c r="BH118" s="212">
        <f>IF(N118="sníž. přenesená",J118,0)</f>
        <v>0</v>
      </c>
      <c r="BI118" s="212">
        <f>IF(N118="nulová",J118,0)</f>
        <v>0</v>
      </c>
      <c r="BJ118" s="25" t="s">
        <v>24</v>
      </c>
      <c r="BK118" s="212">
        <f>ROUND(I118*H118,2)</f>
        <v>0</v>
      </c>
      <c r="BL118" s="25" t="s">
        <v>147</v>
      </c>
      <c r="BM118" s="25" t="s">
        <v>165</v>
      </c>
    </row>
    <row r="119" spans="2:65" s="1" customFormat="1" ht="84">
      <c r="B119" s="42"/>
      <c r="C119" s="64"/>
      <c r="D119" s="215" t="s">
        <v>166</v>
      </c>
      <c r="E119" s="64"/>
      <c r="F119" s="237" t="s">
        <v>167</v>
      </c>
      <c r="G119" s="64"/>
      <c r="H119" s="64"/>
      <c r="I119" s="169"/>
      <c r="J119" s="64"/>
      <c r="K119" s="64"/>
      <c r="L119" s="62"/>
      <c r="M119" s="238"/>
      <c r="N119" s="43"/>
      <c r="O119" s="43"/>
      <c r="P119" s="43"/>
      <c r="Q119" s="43"/>
      <c r="R119" s="43"/>
      <c r="S119" s="43"/>
      <c r="T119" s="79"/>
      <c r="AT119" s="25" t="s">
        <v>166</v>
      </c>
      <c r="AU119" s="25" t="s">
        <v>81</v>
      </c>
    </row>
    <row r="120" spans="2:65" s="12" customFormat="1" ht="12">
      <c r="B120" s="213"/>
      <c r="C120" s="214"/>
      <c r="D120" s="215" t="s">
        <v>149</v>
      </c>
      <c r="E120" s="216" t="s">
        <v>22</v>
      </c>
      <c r="F120" s="217" t="s">
        <v>150</v>
      </c>
      <c r="G120" s="214"/>
      <c r="H120" s="218" t="s">
        <v>22</v>
      </c>
      <c r="I120" s="219"/>
      <c r="J120" s="214"/>
      <c r="K120" s="214"/>
      <c r="L120" s="220"/>
      <c r="M120" s="221"/>
      <c r="N120" s="222"/>
      <c r="O120" s="222"/>
      <c r="P120" s="222"/>
      <c r="Q120" s="222"/>
      <c r="R120" s="222"/>
      <c r="S120" s="222"/>
      <c r="T120" s="223"/>
      <c r="AT120" s="224" t="s">
        <v>149</v>
      </c>
      <c r="AU120" s="224" t="s">
        <v>81</v>
      </c>
      <c r="AV120" s="12" t="s">
        <v>24</v>
      </c>
      <c r="AW120" s="12" t="s">
        <v>37</v>
      </c>
      <c r="AX120" s="12" t="s">
        <v>74</v>
      </c>
      <c r="AY120" s="224" t="s">
        <v>140</v>
      </c>
    </row>
    <row r="121" spans="2:65" s="13" customFormat="1" ht="12">
      <c r="B121" s="225"/>
      <c r="C121" s="226"/>
      <c r="D121" s="215" t="s">
        <v>149</v>
      </c>
      <c r="E121" s="239" t="s">
        <v>22</v>
      </c>
      <c r="F121" s="240" t="s">
        <v>168</v>
      </c>
      <c r="G121" s="226"/>
      <c r="H121" s="241">
        <v>0.20399999999999999</v>
      </c>
      <c r="I121" s="231"/>
      <c r="J121" s="226"/>
      <c r="K121" s="226"/>
      <c r="L121" s="232"/>
      <c r="M121" s="233"/>
      <c r="N121" s="234"/>
      <c r="O121" s="234"/>
      <c r="P121" s="234"/>
      <c r="Q121" s="234"/>
      <c r="R121" s="234"/>
      <c r="S121" s="234"/>
      <c r="T121" s="235"/>
      <c r="AT121" s="236" t="s">
        <v>149</v>
      </c>
      <c r="AU121" s="236" t="s">
        <v>81</v>
      </c>
      <c r="AV121" s="13" t="s">
        <v>81</v>
      </c>
      <c r="AW121" s="13" t="s">
        <v>37</v>
      </c>
      <c r="AX121" s="13" t="s">
        <v>74</v>
      </c>
      <c r="AY121" s="236" t="s">
        <v>140</v>
      </c>
    </row>
    <row r="122" spans="2:65" s="13" customFormat="1" ht="12">
      <c r="B122" s="225"/>
      <c r="C122" s="226"/>
      <c r="D122" s="215" t="s">
        <v>149</v>
      </c>
      <c r="E122" s="239" t="s">
        <v>22</v>
      </c>
      <c r="F122" s="240" t="s">
        <v>169</v>
      </c>
      <c r="G122" s="226"/>
      <c r="H122" s="241">
        <v>9.6000000000000002E-2</v>
      </c>
      <c r="I122" s="231"/>
      <c r="J122" s="226"/>
      <c r="K122" s="226"/>
      <c r="L122" s="232"/>
      <c r="M122" s="233"/>
      <c r="N122" s="234"/>
      <c r="O122" s="234"/>
      <c r="P122" s="234"/>
      <c r="Q122" s="234"/>
      <c r="R122" s="234"/>
      <c r="S122" s="234"/>
      <c r="T122" s="235"/>
      <c r="AT122" s="236" t="s">
        <v>149</v>
      </c>
      <c r="AU122" s="236" t="s">
        <v>81</v>
      </c>
      <c r="AV122" s="13" t="s">
        <v>81</v>
      </c>
      <c r="AW122" s="13" t="s">
        <v>37</v>
      </c>
      <c r="AX122" s="13" t="s">
        <v>74</v>
      </c>
      <c r="AY122" s="236" t="s">
        <v>140</v>
      </c>
    </row>
    <row r="123" spans="2:65" s="13" customFormat="1" ht="12">
      <c r="B123" s="225"/>
      <c r="C123" s="226"/>
      <c r="D123" s="215" t="s">
        <v>149</v>
      </c>
      <c r="E123" s="239" t="s">
        <v>22</v>
      </c>
      <c r="F123" s="240" t="s">
        <v>170</v>
      </c>
      <c r="G123" s="226"/>
      <c r="H123" s="241">
        <v>7.6999999999999999E-2</v>
      </c>
      <c r="I123" s="231"/>
      <c r="J123" s="226"/>
      <c r="K123" s="226"/>
      <c r="L123" s="232"/>
      <c r="M123" s="233"/>
      <c r="N123" s="234"/>
      <c r="O123" s="234"/>
      <c r="P123" s="234"/>
      <c r="Q123" s="234"/>
      <c r="R123" s="234"/>
      <c r="S123" s="234"/>
      <c r="T123" s="235"/>
      <c r="AT123" s="236" t="s">
        <v>149</v>
      </c>
      <c r="AU123" s="236" t="s">
        <v>81</v>
      </c>
      <c r="AV123" s="13" t="s">
        <v>81</v>
      </c>
      <c r="AW123" s="13" t="s">
        <v>37</v>
      </c>
      <c r="AX123" s="13" t="s">
        <v>74</v>
      </c>
      <c r="AY123" s="236" t="s">
        <v>140</v>
      </c>
    </row>
    <row r="124" spans="2:65" s="14" customFormat="1" ht="12">
      <c r="B124" s="242"/>
      <c r="C124" s="243"/>
      <c r="D124" s="227" t="s">
        <v>149</v>
      </c>
      <c r="E124" s="244" t="s">
        <v>22</v>
      </c>
      <c r="F124" s="245" t="s">
        <v>171</v>
      </c>
      <c r="G124" s="243"/>
      <c r="H124" s="246">
        <v>0.377</v>
      </c>
      <c r="I124" s="247"/>
      <c r="J124" s="243"/>
      <c r="K124" s="243"/>
      <c r="L124" s="248"/>
      <c r="M124" s="249"/>
      <c r="N124" s="250"/>
      <c r="O124" s="250"/>
      <c r="P124" s="250"/>
      <c r="Q124" s="250"/>
      <c r="R124" s="250"/>
      <c r="S124" s="250"/>
      <c r="T124" s="251"/>
      <c r="AT124" s="252" t="s">
        <v>149</v>
      </c>
      <c r="AU124" s="252" t="s">
        <v>81</v>
      </c>
      <c r="AV124" s="14" t="s">
        <v>147</v>
      </c>
      <c r="AW124" s="14" t="s">
        <v>37</v>
      </c>
      <c r="AX124" s="14" t="s">
        <v>24</v>
      </c>
      <c r="AY124" s="252" t="s">
        <v>140</v>
      </c>
    </row>
    <row r="125" spans="2:65" s="1" customFormat="1" ht="31.5" customHeight="1">
      <c r="B125" s="42"/>
      <c r="C125" s="201" t="s">
        <v>147</v>
      </c>
      <c r="D125" s="201" t="s">
        <v>143</v>
      </c>
      <c r="E125" s="202" t="s">
        <v>172</v>
      </c>
      <c r="F125" s="203" t="s">
        <v>173</v>
      </c>
      <c r="G125" s="204" t="s">
        <v>174</v>
      </c>
      <c r="H125" s="205">
        <v>0.28799999999999998</v>
      </c>
      <c r="I125" s="206"/>
      <c r="J125" s="207">
        <f>ROUND(I125*H125,2)</f>
        <v>0</v>
      </c>
      <c r="K125" s="203" t="s">
        <v>164</v>
      </c>
      <c r="L125" s="62"/>
      <c r="M125" s="208" t="s">
        <v>22</v>
      </c>
      <c r="N125" s="209" t="s">
        <v>45</v>
      </c>
      <c r="O125" s="43"/>
      <c r="P125" s="210">
        <f>O125*H125</f>
        <v>0</v>
      </c>
      <c r="Q125" s="210">
        <v>1.0900000000000001</v>
      </c>
      <c r="R125" s="210">
        <f>Q125*H125</f>
        <v>0.31391999999999998</v>
      </c>
      <c r="S125" s="210">
        <v>0</v>
      </c>
      <c r="T125" s="211">
        <f>S125*H125</f>
        <v>0</v>
      </c>
      <c r="AR125" s="25" t="s">
        <v>147</v>
      </c>
      <c r="AT125" s="25" t="s">
        <v>143</v>
      </c>
      <c r="AU125" s="25" t="s">
        <v>81</v>
      </c>
      <c r="AY125" s="25" t="s">
        <v>140</v>
      </c>
      <c r="BE125" s="212">
        <f>IF(N125="základní",J125,0)</f>
        <v>0</v>
      </c>
      <c r="BF125" s="212">
        <f>IF(N125="snížená",J125,0)</f>
        <v>0</v>
      </c>
      <c r="BG125" s="212">
        <f>IF(N125="zákl. přenesená",J125,0)</f>
        <v>0</v>
      </c>
      <c r="BH125" s="212">
        <f>IF(N125="sníž. přenesená",J125,0)</f>
        <v>0</v>
      </c>
      <c r="BI125" s="212">
        <f>IF(N125="nulová",J125,0)</f>
        <v>0</v>
      </c>
      <c r="BJ125" s="25" t="s">
        <v>24</v>
      </c>
      <c r="BK125" s="212">
        <f>ROUND(I125*H125,2)</f>
        <v>0</v>
      </c>
      <c r="BL125" s="25" t="s">
        <v>147</v>
      </c>
      <c r="BM125" s="25" t="s">
        <v>175</v>
      </c>
    </row>
    <row r="126" spans="2:65" s="1" customFormat="1" ht="36">
      <c r="B126" s="42"/>
      <c r="C126" s="64"/>
      <c r="D126" s="215" t="s">
        <v>166</v>
      </c>
      <c r="E126" s="64"/>
      <c r="F126" s="237" t="s">
        <v>176</v>
      </c>
      <c r="G126" s="64"/>
      <c r="H126" s="64"/>
      <c r="I126" s="169"/>
      <c r="J126" s="64"/>
      <c r="K126" s="64"/>
      <c r="L126" s="62"/>
      <c r="M126" s="238"/>
      <c r="N126" s="43"/>
      <c r="O126" s="43"/>
      <c r="P126" s="43"/>
      <c r="Q126" s="43"/>
      <c r="R126" s="43"/>
      <c r="S126" s="43"/>
      <c r="T126" s="79"/>
      <c r="AT126" s="25" t="s">
        <v>166</v>
      </c>
      <c r="AU126" s="25" t="s">
        <v>81</v>
      </c>
    </row>
    <row r="127" spans="2:65" s="12" customFormat="1" ht="12">
      <c r="B127" s="213"/>
      <c r="C127" s="214"/>
      <c r="D127" s="215" t="s">
        <v>149</v>
      </c>
      <c r="E127" s="216" t="s">
        <v>22</v>
      </c>
      <c r="F127" s="217" t="s">
        <v>157</v>
      </c>
      <c r="G127" s="214"/>
      <c r="H127" s="218" t="s">
        <v>22</v>
      </c>
      <c r="I127" s="219"/>
      <c r="J127" s="214"/>
      <c r="K127" s="214"/>
      <c r="L127" s="220"/>
      <c r="M127" s="221"/>
      <c r="N127" s="222"/>
      <c r="O127" s="222"/>
      <c r="P127" s="222"/>
      <c r="Q127" s="222"/>
      <c r="R127" s="222"/>
      <c r="S127" s="222"/>
      <c r="T127" s="223"/>
      <c r="AT127" s="224" t="s">
        <v>149</v>
      </c>
      <c r="AU127" s="224" t="s">
        <v>81</v>
      </c>
      <c r="AV127" s="12" t="s">
        <v>24</v>
      </c>
      <c r="AW127" s="12" t="s">
        <v>37</v>
      </c>
      <c r="AX127" s="12" t="s">
        <v>74</v>
      </c>
      <c r="AY127" s="224" t="s">
        <v>140</v>
      </c>
    </row>
    <row r="128" spans="2:65" s="12" customFormat="1" ht="12">
      <c r="B128" s="213"/>
      <c r="C128" s="214"/>
      <c r="D128" s="215" t="s">
        <v>149</v>
      </c>
      <c r="E128" s="216" t="s">
        <v>22</v>
      </c>
      <c r="F128" s="217" t="s">
        <v>158</v>
      </c>
      <c r="G128" s="214"/>
      <c r="H128" s="218" t="s">
        <v>22</v>
      </c>
      <c r="I128" s="219"/>
      <c r="J128" s="214"/>
      <c r="K128" s="214"/>
      <c r="L128" s="220"/>
      <c r="M128" s="221"/>
      <c r="N128" s="222"/>
      <c r="O128" s="222"/>
      <c r="P128" s="222"/>
      <c r="Q128" s="222"/>
      <c r="R128" s="222"/>
      <c r="S128" s="222"/>
      <c r="T128" s="223"/>
      <c r="AT128" s="224" t="s">
        <v>149</v>
      </c>
      <c r="AU128" s="224" t="s">
        <v>81</v>
      </c>
      <c r="AV128" s="12" t="s">
        <v>24</v>
      </c>
      <c r="AW128" s="12" t="s">
        <v>37</v>
      </c>
      <c r="AX128" s="12" t="s">
        <v>74</v>
      </c>
      <c r="AY128" s="224" t="s">
        <v>140</v>
      </c>
    </row>
    <row r="129" spans="2:65" s="12" customFormat="1" ht="12">
      <c r="B129" s="213"/>
      <c r="C129" s="214"/>
      <c r="D129" s="215" t="s">
        <v>149</v>
      </c>
      <c r="E129" s="216" t="s">
        <v>22</v>
      </c>
      <c r="F129" s="217" t="s">
        <v>159</v>
      </c>
      <c r="G129" s="214"/>
      <c r="H129" s="218" t="s">
        <v>22</v>
      </c>
      <c r="I129" s="219"/>
      <c r="J129" s="214"/>
      <c r="K129" s="214"/>
      <c r="L129" s="220"/>
      <c r="M129" s="221"/>
      <c r="N129" s="222"/>
      <c r="O129" s="222"/>
      <c r="P129" s="222"/>
      <c r="Q129" s="222"/>
      <c r="R129" s="222"/>
      <c r="S129" s="222"/>
      <c r="T129" s="223"/>
      <c r="AT129" s="224" t="s">
        <v>149</v>
      </c>
      <c r="AU129" s="224" t="s">
        <v>81</v>
      </c>
      <c r="AV129" s="12" t="s">
        <v>24</v>
      </c>
      <c r="AW129" s="12" t="s">
        <v>37</v>
      </c>
      <c r="AX129" s="12" t="s">
        <v>74</v>
      </c>
      <c r="AY129" s="224" t="s">
        <v>140</v>
      </c>
    </row>
    <row r="130" spans="2:65" s="12" customFormat="1" ht="12">
      <c r="B130" s="213"/>
      <c r="C130" s="214"/>
      <c r="D130" s="215" t="s">
        <v>149</v>
      </c>
      <c r="E130" s="216" t="s">
        <v>22</v>
      </c>
      <c r="F130" s="217" t="s">
        <v>150</v>
      </c>
      <c r="G130" s="214"/>
      <c r="H130" s="218" t="s">
        <v>22</v>
      </c>
      <c r="I130" s="219"/>
      <c r="J130" s="214"/>
      <c r="K130" s="214"/>
      <c r="L130" s="220"/>
      <c r="M130" s="221"/>
      <c r="N130" s="222"/>
      <c r="O130" s="222"/>
      <c r="P130" s="222"/>
      <c r="Q130" s="222"/>
      <c r="R130" s="222"/>
      <c r="S130" s="222"/>
      <c r="T130" s="223"/>
      <c r="AT130" s="224" t="s">
        <v>149</v>
      </c>
      <c r="AU130" s="224" t="s">
        <v>81</v>
      </c>
      <c r="AV130" s="12" t="s">
        <v>24</v>
      </c>
      <c r="AW130" s="12" t="s">
        <v>37</v>
      </c>
      <c r="AX130" s="12" t="s">
        <v>74</v>
      </c>
      <c r="AY130" s="224" t="s">
        <v>140</v>
      </c>
    </row>
    <row r="131" spans="2:65" s="13" customFormat="1" ht="12">
      <c r="B131" s="225"/>
      <c r="C131" s="226"/>
      <c r="D131" s="215" t="s">
        <v>149</v>
      </c>
      <c r="E131" s="239" t="s">
        <v>22</v>
      </c>
      <c r="F131" s="240" t="s">
        <v>177</v>
      </c>
      <c r="G131" s="226"/>
      <c r="H131" s="241">
        <v>0.28799999999999998</v>
      </c>
      <c r="I131" s="231"/>
      <c r="J131" s="226"/>
      <c r="K131" s="226"/>
      <c r="L131" s="232"/>
      <c r="M131" s="233"/>
      <c r="N131" s="234"/>
      <c r="O131" s="234"/>
      <c r="P131" s="234"/>
      <c r="Q131" s="234"/>
      <c r="R131" s="234"/>
      <c r="S131" s="234"/>
      <c r="T131" s="235"/>
      <c r="AT131" s="236" t="s">
        <v>149</v>
      </c>
      <c r="AU131" s="236" t="s">
        <v>81</v>
      </c>
      <c r="AV131" s="13" t="s">
        <v>81</v>
      </c>
      <c r="AW131" s="13" t="s">
        <v>37</v>
      </c>
      <c r="AX131" s="13" t="s">
        <v>24</v>
      </c>
      <c r="AY131" s="236" t="s">
        <v>140</v>
      </c>
    </row>
    <row r="132" spans="2:65" s="11" customFormat="1" ht="29.85" customHeight="1">
      <c r="B132" s="184"/>
      <c r="C132" s="185"/>
      <c r="D132" s="198" t="s">
        <v>73</v>
      </c>
      <c r="E132" s="199" t="s">
        <v>178</v>
      </c>
      <c r="F132" s="199" t="s">
        <v>179</v>
      </c>
      <c r="G132" s="185"/>
      <c r="H132" s="185"/>
      <c r="I132" s="188"/>
      <c r="J132" s="200">
        <f>BK132</f>
        <v>0</v>
      </c>
      <c r="K132" s="185"/>
      <c r="L132" s="190"/>
      <c r="M132" s="191"/>
      <c r="N132" s="192"/>
      <c r="O132" s="192"/>
      <c r="P132" s="193">
        <f>SUM(P133:P147)</f>
        <v>0</v>
      </c>
      <c r="Q132" s="192"/>
      <c r="R132" s="193">
        <f>SUM(R133:R147)</f>
        <v>1.08970294</v>
      </c>
      <c r="S132" s="192"/>
      <c r="T132" s="194">
        <f>SUM(T133:T147)</f>
        <v>0</v>
      </c>
      <c r="AR132" s="195" t="s">
        <v>24</v>
      </c>
      <c r="AT132" s="196" t="s">
        <v>73</v>
      </c>
      <c r="AU132" s="196" t="s">
        <v>24</v>
      </c>
      <c r="AY132" s="195" t="s">
        <v>140</v>
      </c>
      <c r="BK132" s="197">
        <f>SUM(BK133:BK147)</f>
        <v>0</v>
      </c>
    </row>
    <row r="133" spans="2:65" s="1" customFormat="1" ht="31.5" customHeight="1">
      <c r="B133" s="42"/>
      <c r="C133" s="201" t="s">
        <v>180</v>
      </c>
      <c r="D133" s="201" t="s">
        <v>143</v>
      </c>
      <c r="E133" s="202" t="s">
        <v>181</v>
      </c>
      <c r="F133" s="203" t="s">
        <v>182</v>
      </c>
      <c r="G133" s="204" t="s">
        <v>183</v>
      </c>
      <c r="H133" s="205">
        <v>10.585000000000001</v>
      </c>
      <c r="I133" s="206"/>
      <c r="J133" s="207">
        <f>ROUND(I133*H133,2)</f>
        <v>0</v>
      </c>
      <c r="K133" s="203" t="s">
        <v>164</v>
      </c>
      <c r="L133" s="62"/>
      <c r="M133" s="208" t="s">
        <v>22</v>
      </c>
      <c r="N133" s="209" t="s">
        <v>45</v>
      </c>
      <c r="O133" s="43"/>
      <c r="P133" s="210">
        <f>O133*H133</f>
        <v>0</v>
      </c>
      <c r="Q133" s="210">
        <v>6.9819999999999993E-2</v>
      </c>
      <c r="R133" s="210">
        <f>Q133*H133</f>
        <v>0.7390447</v>
      </c>
      <c r="S133" s="210">
        <v>0</v>
      </c>
      <c r="T133" s="211">
        <f>S133*H133</f>
        <v>0</v>
      </c>
      <c r="AR133" s="25" t="s">
        <v>147</v>
      </c>
      <c r="AT133" s="25" t="s">
        <v>143</v>
      </c>
      <c r="AU133" s="25" t="s">
        <v>81</v>
      </c>
      <c r="AY133" s="25" t="s">
        <v>140</v>
      </c>
      <c r="BE133" s="212">
        <f>IF(N133="základní",J133,0)</f>
        <v>0</v>
      </c>
      <c r="BF133" s="212">
        <f>IF(N133="snížená",J133,0)</f>
        <v>0</v>
      </c>
      <c r="BG133" s="212">
        <f>IF(N133="zákl. přenesená",J133,0)</f>
        <v>0</v>
      </c>
      <c r="BH133" s="212">
        <f>IF(N133="sníž. přenesená",J133,0)</f>
        <v>0</v>
      </c>
      <c r="BI133" s="212">
        <f>IF(N133="nulová",J133,0)</f>
        <v>0</v>
      </c>
      <c r="BJ133" s="25" t="s">
        <v>24</v>
      </c>
      <c r="BK133" s="212">
        <f>ROUND(I133*H133,2)</f>
        <v>0</v>
      </c>
      <c r="BL133" s="25" t="s">
        <v>147</v>
      </c>
      <c r="BM133" s="25" t="s">
        <v>184</v>
      </c>
    </row>
    <row r="134" spans="2:65" s="12" customFormat="1" ht="12">
      <c r="B134" s="213"/>
      <c r="C134" s="214"/>
      <c r="D134" s="215" t="s">
        <v>149</v>
      </c>
      <c r="E134" s="216" t="s">
        <v>22</v>
      </c>
      <c r="F134" s="217" t="s">
        <v>150</v>
      </c>
      <c r="G134" s="214"/>
      <c r="H134" s="218" t="s">
        <v>22</v>
      </c>
      <c r="I134" s="219"/>
      <c r="J134" s="214"/>
      <c r="K134" s="214"/>
      <c r="L134" s="220"/>
      <c r="M134" s="221"/>
      <c r="N134" s="222"/>
      <c r="O134" s="222"/>
      <c r="P134" s="222"/>
      <c r="Q134" s="222"/>
      <c r="R134" s="222"/>
      <c r="S134" s="222"/>
      <c r="T134" s="223"/>
      <c r="AT134" s="224" t="s">
        <v>149</v>
      </c>
      <c r="AU134" s="224" t="s">
        <v>81</v>
      </c>
      <c r="AV134" s="12" t="s">
        <v>24</v>
      </c>
      <c r="AW134" s="12" t="s">
        <v>37</v>
      </c>
      <c r="AX134" s="12" t="s">
        <v>74</v>
      </c>
      <c r="AY134" s="224" t="s">
        <v>140</v>
      </c>
    </row>
    <row r="135" spans="2:65" s="12" customFormat="1" ht="12">
      <c r="B135" s="213"/>
      <c r="C135" s="214"/>
      <c r="D135" s="215" t="s">
        <v>149</v>
      </c>
      <c r="E135" s="216" t="s">
        <v>22</v>
      </c>
      <c r="F135" s="217" t="s">
        <v>185</v>
      </c>
      <c r="G135" s="214"/>
      <c r="H135" s="218" t="s">
        <v>22</v>
      </c>
      <c r="I135" s="219"/>
      <c r="J135" s="214"/>
      <c r="K135" s="214"/>
      <c r="L135" s="220"/>
      <c r="M135" s="221"/>
      <c r="N135" s="222"/>
      <c r="O135" s="222"/>
      <c r="P135" s="222"/>
      <c r="Q135" s="222"/>
      <c r="R135" s="222"/>
      <c r="S135" s="222"/>
      <c r="T135" s="223"/>
      <c r="AT135" s="224" t="s">
        <v>149</v>
      </c>
      <c r="AU135" s="224" t="s">
        <v>81</v>
      </c>
      <c r="AV135" s="12" t="s">
        <v>24</v>
      </c>
      <c r="AW135" s="12" t="s">
        <v>37</v>
      </c>
      <c r="AX135" s="12" t="s">
        <v>74</v>
      </c>
      <c r="AY135" s="224" t="s">
        <v>140</v>
      </c>
    </row>
    <row r="136" spans="2:65" s="13" customFormat="1" ht="12">
      <c r="B136" s="225"/>
      <c r="C136" s="226"/>
      <c r="D136" s="215" t="s">
        <v>149</v>
      </c>
      <c r="E136" s="239" t="s">
        <v>22</v>
      </c>
      <c r="F136" s="240" t="s">
        <v>186</v>
      </c>
      <c r="G136" s="226"/>
      <c r="H136" s="241">
        <v>6.1879999999999997</v>
      </c>
      <c r="I136" s="231"/>
      <c r="J136" s="226"/>
      <c r="K136" s="226"/>
      <c r="L136" s="232"/>
      <c r="M136" s="233"/>
      <c r="N136" s="234"/>
      <c r="O136" s="234"/>
      <c r="P136" s="234"/>
      <c r="Q136" s="234"/>
      <c r="R136" s="234"/>
      <c r="S136" s="234"/>
      <c r="T136" s="235"/>
      <c r="AT136" s="236" t="s">
        <v>149</v>
      </c>
      <c r="AU136" s="236" t="s">
        <v>81</v>
      </c>
      <c r="AV136" s="13" t="s">
        <v>81</v>
      </c>
      <c r="AW136" s="13" t="s">
        <v>37</v>
      </c>
      <c r="AX136" s="13" t="s">
        <v>74</v>
      </c>
      <c r="AY136" s="236" t="s">
        <v>140</v>
      </c>
    </row>
    <row r="137" spans="2:65" s="13" customFormat="1" ht="12">
      <c r="B137" s="225"/>
      <c r="C137" s="226"/>
      <c r="D137" s="215" t="s">
        <v>149</v>
      </c>
      <c r="E137" s="239" t="s">
        <v>22</v>
      </c>
      <c r="F137" s="240" t="s">
        <v>187</v>
      </c>
      <c r="G137" s="226"/>
      <c r="H137" s="241">
        <v>1.845</v>
      </c>
      <c r="I137" s="231"/>
      <c r="J137" s="226"/>
      <c r="K137" s="226"/>
      <c r="L137" s="232"/>
      <c r="M137" s="233"/>
      <c r="N137" s="234"/>
      <c r="O137" s="234"/>
      <c r="P137" s="234"/>
      <c r="Q137" s="234"/>
      <c r="R137" s="234"/>
      <c r="S137" s="234"/>
      <c r="T137" s="235"/>
      <c r="AT137" s="236" t="s">
        <v>149</v>
      </c>
      <c r="AU137" s="236" t="s">
        <v>81</v>
      </c>
      <c r="AV137" s="13" t="s">
        <v>81</v>
      </c>
      <c r="AW137" s="13" t="s">
        <v>37</v>
      </c>
      <c r="AX137" s="13" t="s">
        <v>74</v>
      </c>
      <c r="AY137" s="236" t="s">
        <v>140</v>
      </c>
    </row>
    <row r="138" spans="2:65" s="12" customFormat="1" ht="12">
      <c r="B138" s="213"/>
      <c r="C138" s="214"/>
      <c r="D138" s="215" t="s">
        <v>149</v>
      </c>
      <c r="E138" s="216" t="s">
        <v>22</v>
      </c>
      <c r="F138" s="217" t="s">
        <v>188</v>
      </c>
      <c r="G138" s="214"/>
      <c r="H138" s="218" t="s">
        <v>22</v>
      </c>
      <c r="I138" s="219"/>
      <c r="J138" s="214"/>
      <c r="K138" s="214"/>
      <c r="L138" s="220"/>
      <c r="M138" s="221"/>
      <c r="N138" s="222"/>
      <c r="O138" s="222"/>
      <c r="P138" s="222"/>
      <c r="Q138" s="222"/>
      <c r="R138" s="222"/>
      <c r="S138" s="222"/>
      <c r="T138" s="223"/>
      <c r="AT138" s="224" t="s">
        <v>149</v>
      </c>
      <c r="AU138" s="224" t="s">
        <v>81</v>
      </c>
      <c r="AV138" s="12" t="s">
        <v>24</v>
      </c>
      <c r="AW138" s="12" t="s">
        <v>37</v>
      </c>
      <c r="AX138" s="12" t="s">
        <v>74</v>
      </c>
      <c r="AY138" s="224" t="s">
        <v>140</v>
      </c>
    </row>
    <row r="139" spans="2:65" s="13" customFormat="1" ht="12">
      <c r="B139" s="225"/>
      <c r="C139" s="226"/>
      <c r="D139" s="215" t="s">
        <v>149</v>
      </c>
      <c r="E139" s="239" t="s">
        <v>22</v>
      </c>
      <c r="F139" s="240" t="s">
        <v>189</v>
      </c>
      <c r="G139" s="226"/>
      <c r="H139" s="241">
        <v>4.37</v>
      </c>
      <c r="I139" s="231"/>
      <c r="J139" s="226"/>
      <c r="K139" s="226"/>
      <c r="L139" s="232"/>
      <c r="M139" s="233"/>
      <c r="N139" s="234"/>
      <c r="O139" s="234"/>
      <c r="P139" s="234"/>
      <c r="Q139" s="234"/>
      <c r="R139" s="234"/>
      <c r="S139" s="234"/>
      <c r="T139" s="235"/>
      <c r="AT139" s="236" t="s">
        <v>149</v>
      </c>
      <c r="AU139" s="236" t="s">
        <v>81</v>
      </c>
      <c r="AV139" s="13" t="s">
        <v>81</v>
      </c>
      <c r="AW139" s="13" t="s">
        <v>37</v>
      </c>
      <c r="AX139" s="13" t="s">
        <v>74</v>
      </c>
      <c r="AY139" s="236" t="s">
        <v>140</v>
      </c>
    </row>
    <row r="140" spans="2:65" s="13" customFormat="1" ht="12">
      <c r="B140" s="225"/>
      <c r="C140" s="226"/>
      <c r="D140" s="215" t="s">
        <v>149</v>
      </c>
      <c r="E140" s="239" t="s">
        <v>22</v>
      </c>
      <c r="F140" s="240" t="s">
        <v>190</v>
      </c>
      <c r="G140" s="226"/>
      <c r="H140" s="241">
        <v>-1.8180000000000001</v>
      </c>
      <c r="I140" s="231"/>
      <c r="J140" s="226"/>
      <c r="K140" s="226"/>
      <c r="L140" s="232"/>
      <c r="M140" s="233"/>
      <c r="N140" s="234"/>
      <c r="O140" s="234"/>
      <c r="P140" s="234"/>
      <c r="Q140" s="234"/>
      <c r="R140" s="234"/>
      <c r="S140" s="234"/>
      <c r="T140" s="235"/>
      <c r="AT140" s="236" t="s">
        <v>149</v>
      </c>
      <c r="AU140" s="236" t="s">
        <v>81</v>
      </c>
      <c r="AV140" s="13" t="s">
        <v>81</v>
      </c>
      <c r="AW140" s="13" t="s">
        <v>37</v>
      </c>
      <c r="AX140" s="13" t="s">
        <v>74</v>
      </c>
      <c r="AY140" s="236" t="s">
        <v>140</v>
      </c>
    </row>
    <row r="141" spans="2:65" s="14" customFormat="1" ht="12">
      <c r="B141" s="242"/>
      <c r="C141" s="243"/>
      <c r="D141" s="227" t="s">
        <v>149</v>
      </c>
      <c r="E141" s="244" t="s">
        <v>22</v>
      </c>
      <c r="F141" s="245" t="s">
        <v>171</v>
      </c>
      <c r="G141" s="243"/>
      <c r="H141" s="246">
        <v>10.585000000000001</v>
      </c>
      <c r="I141" s="247"/>
      <c r="J141" s="243"/>
      <c r="K141" s="243"/>
      <c r="L141" s="248"/>
      <c r="M141" s="249"/>
      <c r="N141" s="250"/>
      <c r="O141" s="250"/>
      <c r="P141" s="250"/>
      <c r="Q141" s="250"/>
      <c r="R141" s="250"/>
      <c r="S141" s="250"/>
      <c r="T141" s="251"/>
      <c r="AT141" s="252" t="s">
        <v>149</v>
      </c>
      <c r="AU141" s="252" t="s">
        <v>81</v>
      </c>
      <c r="AV141" s="14" t="s">
        <v>147</v>
      </c>
      <c r="AW141" s="14" t="s">
        <v>37</v>
      </c>
      <c r="AX141" s="14" t="s">
        <v>24</v>
      </c>
      <c r="AY141" s="252" t="s">
        <v>140</v>
      </c>
    </row>
    <row r="142" spans="2:65" s="1" customFormat="1" ht="31.5" customHeight="1">
      <c r="B142" s="42"/>
      <c r="C142" s="201" t="s">
        <v>191</v>
      </c>
      <c r="D142" s="201" t="s">
        <v>143</v>
      </c>
      <c r="E142" s="202" t="s">
        <v>192</v>
      </c>
      <c r="F142" s="203" t="s">
        <v>193</v>
      </c>
      <c r="G142" s="204" t="s">
        <v>183</v>
      </c>
      <c r="H142" s="205">
        <v>1.968</v>
      </c>
      <c r="I142" s="206"/>
      <c r="J142" s="207">
        <f>ROUND(I142*H142,2)</f>
        <v>0</v>
      </c>
      <c r="K142" s="203" t="s">
        <v>164</v>
      </c>
      <c r="L142" s="62"/>
      <c r="M142" s="208" t="s">
        <v>22</v>
      </c>
      <c r="N142" s="209" t="s">
        <v>45</v>
      </c>
      <c r="O142" s="43"/>
      <c r="P142" s="210">
        <f>O142*H142</f>
        <v>0</v>
      </c>
      <c r="Q142" s="210">
        <v>0.17818000000000001</v>
      </c>
      <c r="R142" s="210">
        <f>Q142*H142</f>
        <v>0.35065824000000001</v>
      </c>
      <c r="S142" s="210">
        <v>0</v>
      </c>
      <c r="T142" s="211">
        <f>S142*H142</f>
        <v>0</v>
      </c>
      <c r="AR142" s="25" t="s">
        <v>147</v>
      </c>
      <c r="AT142" s="25" t="s">
        <v>143</v>
      </c>
      <c r="AU142" s="25" t="s">
        <v>81</v>
      </c>
      <c r="AY142" s="25" t="s">
        <v>140</v>
      </c>
      <c r="BE142" s="212">
        <f>IF(N142="základní",J142,0)</f>
        <v>0</v>
      </c>
      <c r="BF142" s="212">
        <f>IF(N142="snížená",J142,0)</f>
        <v>0</v>
      </c>
      <c r="BG142" s="212">
        <f>IF(N142="zákl. přenesená",J142,0)</f>
        <v>0</v>
      </c>
      <c r="BH142" s="212">
        <f>IF(N142="sníž. přenesená",J142,0)</f>
        <v>0</v>
      </c>
      <c r="BI142" s="212">
        <f>IF(N142="nulová",J142,0)</f>
        <v>0</v>
      </c>
      <c r="BJ142" s="25" t="s">
        <v>24</v>
      </c>
      <c r="BK142" s="212">
        <f>ROUND(I142*H142,2)</f>
        <v>0</v>
      </c>
      <c r="BL142" s="25" t="s">
        <v>147</v>
      </c>
      <c r="BM142" s="25" t="s">
        <v>194</v>
      </c>
    </row>
    <row r="143" spans="2:65" s="12" customFormat="1" ht="12">
      <c r="B143" s="213"/>
      <c r="C143" s="214"/>
      <c r="D143" s="215" t="s">
        <v>149</v>
      </c>
      <c r="E143" s="216" t="s">
        <v>22</v>
      </c>
      <c r="F143" s="217" t="s">
        <v>150</v>
      </c>
      <c r="G143" s="214"/>
      <c r="H143" s="218" t="s">
        <v>22</v>
      </c>
      <c r="I143" s="219"/>
      <c r="J143" s="214"/>
      <c r="K143" s="214"/>
      <c r="L143" s="220"/>
      <c r="M143" s="221"/>
      <c r="N143" s="222"/>
      <c r="O143" s="222"/>
      <c r="P143" s="222"/>
      <c r="Q143" s="222"/>
      <c r="R143" s="222"/>
      <c r="S143" s="222"/>
      <c r="T143" s="223"/>
      <c r="AT143" s="224" t="s">
        <v>149</v>
      </c>
      <c r="AU143" s="224" t="s">
        <v>81</v>
      </c>
      <c r="AV143" s="12" t="s">
        <v>24</v>
      </c>
      <c r="AW143" s="12" t="s">
        <v>37</v>
      </c>
      <c r="AX143" s="12" t="s">
        <v>74</v>
      </c>
      <c r="AY143" s="224" t="s">
        <v>140</v>
      </c>
    </row>
    <row r="144" spans="2:65" s="13" customFormat="1" ht="12">
      <c r="B144" s="225"/>
      <c r="C144" s="226"/>
      <c r="D144" s="215" t="s">
        <v>149</v>
      </c>
      <c r="E144" s="239" t="s">
        <v>22</v>
      </c>
      <c r="F144" s="240" t="s">
        <v>195</v>
      </c>
      <c r="G144" s="226"/>
      <c r="H144" s="241">
        <v>0.81599999999999995</v>
      </c>
      <c r="I144" s="231"/>
      <c r="J144" s="226"/>
      <c r="K144" s="226"/>
      <c r="L144" s="232"/>
      <c r="M144" s="233"/>
      <c r="N144" s="234"/>
      <c r="O144" s="234"/>
      <c r="P144" s="234"/>
      <c r="Q144" s="234"/>
      <c r="R144" s="234"/>
      <c r="S144" s="234"/>
      <c r="T144" s="235"/>
      <c r="AT144" s="236" t="s">
        <v>149</v>
      </c>
      <c r="AU144" s="236" t="s">
        <v>81</v>
      </c>
      <c r="AV144" s="13" t="s">
        <v>81</v>
      </c>
      <c r="AW144" s="13" t="s">
        <v>37</v>
      </c>
      <c r="AX144" s="13" t="s">
        <v>74</v>
      </c>
      <c r="AY144" s="236" t="s">
        <v>140</v>
      </c>
    </row>
    <row r="145" spans="2:65" s="13" customFormat="1" ht="12">
      <c r="B145" s="225"/>
      <c r="C145" s="226"/>
      <c r="D145" s="215" t="s">
        <v>149</v>
      </c>
      <c r="E145" s="239" t="s">
        <v>22</v>
      </c>
      <c r="F145" s="240" t="s">
        <v>196</v>
      </c>
      <c r="G145" s="226"/>
      <c r="H145" s="241">
        <v>0.64</v>
      </c>
      <c r="I145" s="231"/>
      <c r="J145" s="226"/>
      <c r="K145" s="226"/>
      <c r="L145" s="232"/>
      <c r="M145" s="233"/>
      <c r="N145" s="234"/>
      <c r="O145" s="234"/>
      <c r="P145" s="234"/>
      <c r="Q145" s="234"/>
      <c r="R145" s="234"/>
      <c r="S145" s="234"/>
      <c r="T145" s="235"/>
      <c r="AT145" s="236" t="s">
        <v>149</v>
      </c>
      <c r="AU145" s="236" t="s">
        <v>81</v>
      </c>
      <c r="AV145" s="13" t="s">
        <v>81</v>
      </c>
      <c r="AW145" s="13" t="s">
        <v>37</v>
      </c>
      <c r="AX145" s="13" t="s">
        <v>74</v>
      </c>
      <c r="AY145" s="236" t="s">
        <v>140</v>
      </c>
    </row>
    <row r="146" spans="2:65" s="13" customFormat="1" ht="12">
      <c r="B146" s="225"/>
      <c r="C146" s="226"/>
      <c r="D146" s="215" t="s">
        <v>149</v>
      </c>
      <c r="E146" s="239" t="s">
        <v>22</v>
      </c>
      <c r="F146" s="240" t="s">
        <v>197</v>
      </c>
      <c r="G146" s="226"/>
      <c r="H146" s="241">
        <v>0.51200000000000001</v>
      </c>
      <c r="I146" s="231"/>
      <c r="J146" s="226"/>
      <c r="K146" s="226"/>
      <c r="L146" s="232"/>
      <c r="M146" s="233"/>
      <c r="N146" s="234"/>
      <c r="O146" s="234"/>
      <c r="P146" s="234"/>
      <c r="Q146" s="234"/>
      <c r="R146" s="234"/>
      <c r="S146" s="234"/>
      <c r="T146" s="235"/>
      <c r="AT146" s="236" t="s">
        <v>149</v>
      </c>
      <c r="AU146" s="236" t="s">
        <v>81</v>
      </c>
      <c r="AV146" s="13" t="s">
        <v>81</v>
      </c>
      <c r="AW146" s="13" t="s">
        <v>37</v>
      </c>
      <c r="AX146" s="13" t="s">
        <v>74</v>
      </c>
      <c r="AY146" s="236" t="s">
        <v>140</v>
      </c>
    </row>
    <row r="147" spans="2:65" s="14" customFormat="1" ht="12">
      <c r="B147" s="242"/>
      <c r="C147" s="243"/>
      <c r="D147" s="215" t="s">
        <v>149</v>
      </c>
      <c r="E147" s="253" t="s">
        <v>22</v>
      </c>
      <c r="F147" s="254" t="s">
        <v>171</v>
      </c>
      <c r="G147" s="243"/>
      <c r="H147" s="255">
        <v>1.968</v>
      </c>
      <c r="I147" s="247"/>
      <c r="J147" s="243"/>
      <c r="K147" s="243"/>
      <c r="L147" s="248"/>
      <c r="M147" s="249"/>
      <c r="N147" s="250"/>
      <c r="O147" s="250"/>
      <c r="P147" s="250"/>
      <c r="Q147" s="250"/>
      <c r="R147" s="250"/>
      <c r="S147" s="250"/>
      <c r="T147" s="251"/>
      <c r="AT147" s="252" t="s">
        <v>149</v>
      </c>
      <c r="AU147" s="252" t="s">
        <v>81</v>
      </c>
      <c r="AV147" s="14" t="s">
        <v>147</v>
      </c>
      <c r="AW147" s="14" t="s">
        <v>37</v>
      </c>
      <c r="AX147" s="14" t="s">
        <v>24</v>
      </c>
      <c r="AY147" s="252" t="s">
        <v>140</v>
      </c>
    </row>
    <row r="148" spans="2:65" s="11" customFormat="1" ht="29.85" customHeight="1">
      <c r="B148" s="184"/>
      <c r="C148" s="185"/>
      <c r="D148" s="198" t="s">
        <v>73</v>
      </c>
      <c r="E148" s="199" t="s">
        <v>198</v>
      </c>
      <c r="F148" s="199" t="s">
        <v>199</v>
      </c>
      <c r="G148" s="185"/>
      <c r="H148" s="185"/>
      <c r="I148" s="188"/>
      <c r="J148" s="200">
        <f>BK148</f>
        <v>0</v>
      </c>
      <c r="K148" s="185"/>
      <c r="L148" s="190"/>
      <c r="M148" s="191"/>
      <c r="N148" s="192"/>
      <c r="O148" s="192"/>
      <c r="P148" s="193">
        <f>SUM(P149:P191)</f>
        <v>0</v>
      </c>
      <c r="Q148" s="192"/>
      <c r="R148" s="193">
        <f>SUM(R149:R191)</f>
        <v>1.2508691999999999</v>
      </c>
      <c r="S148" s="192"/>
      <c r="T148" s="194">
        <f>SUM(T149:T191)</f>
        <v>0</v>
      </c>
      <c r="AR148" s="195" t="s">
        <v>24</v>
      </c>
      <c r="AT148" s="196" t="s">
        <v>73</v>
      </c>
      <c r="AU148" s="196" t="s">
        <v>24</v>
      </c>
      <c r="AY148" s="195" t="s">
        <v>140</v>
      </c>
      <c r="BK148" s="197">
        <f>SUM(BK149:BK191)</f>
        <v>0</v>
      </c>
    </row>
    <row r="149" spans="2:65" s="1" customFormat="1" ht="31.5" customHeight="1">
      <c r="B149" s="42"/>
      <c r="C149" s="201" t="s">
        <v>200</v>
      </c>
      <c r="D149" s="201" t="s">
        <v>143</v>
      </c>
      <c r="E149" s="202" t="s">
        <v>201</v>
      </c>
      <c r="F149" s="203" t="s">
        <v>202</v>
      </c>
      <c r="G149" s="204" t="s">
        <v>183</v>
      </c>
      <c r="H149" s="205">
        <v>9.5399999999999991</v>
      </c>
      <c r="I149" s="206"/>
      <c r="J149" s="207">
        <f>ROUND(I149*H149,2)</f>
        <v>0</v>
      </c>
      <c r="K149" s="203" t="s">
        <v>164</v>
      </c>
      <c r="L149" s="62"/>
      <c r="M149" s="208" t="s">
        <v>22</v>
      </c>
      <c r="N149" s="209" t="s">
        <v>45</v>
      </c>
      <c r="O149" s="43"/>
      <c r="P149" s="210">
        <f>O149*H149</f>
        <v>0</v>
      </c>
      <c r="Q149" s="210">
        <v>1.8380000000000001E-2</v>
      </c>
      <c r="R149" s="210">
        <f>Q149*H149</f>
        <v>0.17534519999999998</v>
      </c>
      <c r="S149" s="210">
        <v>0</v>
      </c>
      <c r="T149" s="211">
        <f>S149*H149</f>
        <v>0</v>
      </c>
      <c r="AR149" s="25" t="s">
        <v>147</v>
      </c>
      <c r="AT149" s="25" t="s">
        <v>143</v>
      </c>
      <c r="AU149" s="25" t="s">
        <v>81</v>
      </c>
      <c r="AY149" s="25" t="s">
        <v>140</v>
      </c>
      <c r="BE149" s="212">
        <f>IF(N149="základní",J149,0)</f>
        <v>0</v>
      </c>
      <c r="BF149" s="212">
        <f>IF(N149="snížená",J149,0)</f>
        <v>0</v>
      </c>
      <c r="BG149" s="212">
        <f>IF(N149="zákl. přenesená",J149,0)</f>
        <v>0</v>
      </c>
      <c r="BH149" s="212">
        <f>IF(N149="sníž. přenesená",J149,0)</f>
        <v>0</v>
      </c>
      <c r="BI149" s="212">
        <f>IF(N149="nulová",J149,0)</f>
        <v>0</v>
      </c>
      <c r="BJ149" s="25" t="s">
        <v>24</v>
      </c>
      <c r="BK149" s="212">
        <f>ROUND(I149*H149,2)</f>
        <v>0</v>
      </c>
      <c r="BL149" s="25" t="s">
        <v>147</v>
      </c>
      <c r="BM149" s="25" t="s">
        <v>203</v>
      </c>
    </row>
    <row r="150" spans="2:65" s="1" customFormat="1" ht="60">
      <c r="B150" s="42"/>
      <c r="C150" s="64"/>
      <c r="D150" s="215" t="s">
        <v>166</v>
      </c>
      <c r="E150" s="64"/>
      <c r="F150" s="237" t="s">
        <v>204</v>
      </c>
      <c r="G150" s="64"/>
      <c r="H150" s="64"/>
      <c r="I150" s="169"/>
      <c r="J150" s="64"/>
      <c r="K150" s="64"/>
      <c r="L150" s="62"/>
      <c r="M150" s="238"/>
      <c r="N150" s="43"/>
      <c r="O150" s="43"/>
      <c r="P150" s="43"/>
      <c r="Q150" s="43"/>
      <c r="R150" s="43"/>
      <c r="S150" s="43"/>
      <c r="T150" s="79"/>
      <c r="AT150" s="25" t="s">
        <v>166</v>
      </c>
      <c r="AU150" s="25" t="s">
        <v>81</v>
      </c>
    </row>
    <row r="151" spans="2:65" s="12" customFormat="1" ht="12">
      <c r="B151" s="213"/>
      <c r="C151" s="214"/>
      <c r="D151" s="215" t="s">
        <v>149</v>
      </c>
      <c r="E151" s="216" t="s">
        <v>22</v>
      </c>
      <c r="F151" s="217" t="s">
        <v>205</v>
      </c>
      <c r="G151" s="214"/>
      <c r="H151" s="218" t="s">
        <v>22</v>
      </c>
      <c r="I151" s="219"/>
      <c r="J151" s="214"/>
      <c r="K151" s="214"/>
      <c r="L151" s="220"/>
      <c r="M151" s="221"/>
      <c r="N151" s="222"/>
      <c r="O151" s="222"/>
      <c r="P151" s="222"/>
      <c r="Q151" s="222"/>
      <c r="R151" s="222"/>
      <c r="S151" s="222"/>
      <c r="T151" s="223"/>
      <c r="AT151" s="224" t="s">
        <v>149</v>
      </c>
      <c r="AU151" s="224" t="s">
        <v>81</v>
      </c>
      <c r="AV151" s="12" t="s">
        <v>24</v>
      </c>
      <c r="AW151" s="12" t="s">
        <v>37</v>
      </c>
      <c r="AX151" s="12" t="s">
        <v>74</v>
      </c>
      <c r="AY151" s="224" t="s">
        <v>140</v>
      </c>
    </row>
    <row r="152" spans="2:65" s="12" customFormat="1" ht="12">
      <c r="B152" s="213"/>
      <c r="C152" s="214"/>
      <c r="D152" s="215" t="s">
        <v>149</v>
      </c>
      <c r="E152" s="216" t="s">
        <v>22</v>
      </c>
      <c r="F152" s="217" t="s">
        <v>206</v>
      </c>
      <c r="G152" s="214"/>
      <c r="H152" s="218" t="s">
        <v>22</v>
      </c>
      <c r="I152" s="219"/>
      <c r="J152" s="214"/>
      <c r="K152" s="214"/>
      <c r="L152" s="220"/>
      <c r="M152" s="221"/>
      <c r="N152" s="222"/>
      <c r="O152" s="222"/>
      <c r="P152" s="222"/>
      <c r="Q152" s="222"/>
      <c r="R152" s="222"/>
      <c r="S152" s="222"/>
      <c r="T152" s="223"/>
      <c r="AT152" s="224" t="s">
        <v>149</v>
      </c>
      <c r="AU152" s="224" t="s">
        <v>81</v>
      </c>
      <c r="AV152" s="12" t="s">
        <v>24</v>
      </c>
      <c r="AW152" s="12" t="s">
        <v>37</v>
      </c>
      <c r="AX152" s="12" t="s">
        <v>74</v>
      </c>
      <c r="AY152" s="224" t="s">
        <v>140</v>
      </c>
    </row>
    <row r="153" spans="2:65" s="12" customFormat="1" ht="12">
      <c r="B153" s="213"/>
      <c r="C153" s="214"/>
      <c r="D153" s="215" t="s">
        <v>149</v>
      </c>
      <c r="E153" s="216" t="s">
        <v>22</v>
      </c>
      <c r="F153" s="217" t="s">
        <v>150</v>
      </c>
      <c r="G153" s="214"/>
      <c r="H153" s="218" t="s">
        <v>22</v>
      </c>
      <c r="I153" s="219"/>
      <c r="J153" s="214"/>
      <c r="K153" s="214"/>
      <c r="L153" s="220"/>
      <c r="M153" s="221"/>
      <c r="N153" s="222"/>
      <c r="O153" s="222"/>
      <c r="P153" s="222"/>
      <c r="Q153" s="222"/>
      <c r="R153" s="222"/>
      <c r="S153" s="222"/>
      <c r="T153" s="223"/>
      <c r="AT153" s="224" t="s">
        <v>149</v>
      </c>
      <c r="AU153" s="224" t="s">
        <v>81</v>
      </c>
      <c r="AV153" s="12" t="s">
        <v>24</v>
      </c>
      <c r="AW153" s="12" t="s">
        <v>37</v>
      </c>
      <c r="AX153" s="12" t="s">
        <v>74</v>
      </c>
      <c r="AY153" s="224" t="s">
        <v>140</v>
      </c>
    </row>
    <row r="154" spans="2:65" s="12" customFormat="1" ht="12">
      <c r="B154" s="213"/>
      <c r="C154" s="214"/>
      <c r="D154" s="215" t="s">
        <v>149</v>
      </c>
      <c r="E154" s="216" t="s">
        <v>22</v>
      </c>
      <c r="F154" s="217" t="s">
        <v>185</v>
      </c>
      <c r="G154" s="214"/>
      <c r="H154" s="218" t="s">
        <v>22</v>
      </c>
      <c r="I154" s="219"/>
      <c r="J154" s="214"/>
      <c r="K154" s="214"/>
      <c r="L154" s="220"/>
      <c r="M154" s="221"/>
      <c r="N154" s="222"/>
      <c r="O154" s="222"/>
      <c r="P154" s="222"/>
      <c r="Q154" s="222"/>
      <c r="R154" s="222"/>
      <c r="S154" s="222"/>
      <c r="T154" s="223"/>
      <c r="AT154" s="224" t="s">
        <v>149</v>
      </c>
      <c r="AU154" s="224" t="s">
        <v>81</v>
      </c>
      <c r="AV154" s="12" t="s">
        <v>24</v>
      </c>
      <c r="AW154" s="12" t="s">
        <v>37</v>
      </c>
      <c r="AX154" s="12" t="s">
        <v>74</v>
      </c>
      <c r="AY154" s="224" t="s">
        <v>140</v>
      </c>
    </row>
    <row r="155" spans="2:65" s="12" customFormat="1" ht="12">
      <c r="B155" s="213"/>
      <c r="C155" s="214"/>
      <c r="D155" s="215" t="s">
        <v>149</v>
      </c>
      <c r="E155" s="216" t="s">
        <v>22</v>
      </c>
      <c r="F155" s="217" t="s">
        <v>207</v>
      </c>
      <c r="G155" s="214"/>
      <c r="H155" s="218" t="s">
        <v>22</v>
      </c>
      <c r="I155" s="219"/>
      <c r="J155" s="214"/>
      <c r="K155" s="214"/>
      <c r="L155" s="220"/>
      <c r="M155" s="221"/>
      <c r="N155" s="222"/>
      <c r="O155" s="222"/>
      <c r="P155" s="222"/>
      <c r="Q155" s="222"/>
      <c r="R155" s="222"/>
      <c r="S155" s="222"/>
      <c r="T155" s="223"/>
      <c r="AT155" s="224" t="s">
        <v>149</v>
      </c>
      <c r="AU155" s="224" t="s">
        <v>81</v>
      </c>
      <c r="AV155" s="12" t="s">
        <v>24</v>
      </c>
      <c r="AW155" s="12" t="s">
        <v>37</v>
      </c>
      <c r="AX155" s="12" t="s">
        <v>74</v>
      </c>
      <c r="AY155" s="224" t="s">
        <v>140</v>
      </c>
    </row>
    <row r="156" spans="2:65" s="13" customFormat="1" ht="12">
      <c r="B156" s="225"/>
      <c r="C156" s="226"/>
      <c r="D156" s="215" t="s">
        <v>149</v>
      </c>
      <c r="E156" s="239" t="s">
        <v>22</v>
      </c>
      <c r="F156" s="240" t="s">
        <v>208</v>
      </c>
      <c r="G156" s="226"/>
      <c r="H156" s="241">
        <v>6.48</v>
      </c>
      <c r="I156" s="231"/>
      <c r="J156" s="226"/>
      <c r="K156" s="226"/>
      <c r="L156" s="232"/>
      <c r="M156" s="233"/>
      <c r="N156" s="234"/>
      <c r="O156" s="234"/>
      <c r="P156" s="234"/>
      <c r="Q156" s="234"/>
      <c r="R156" s="234"/>
      <c r="S156" s="234"/>
      <c r="T156" s="235"/>
      <c r="AT156" s="236" t="s">
        <v>149</v>
      </c>
      <c r="AU156" s="236" t="s">
        <v>81</v>
      </c>
      <c r="AV156" s="13" t="s">
        <v>81</v>
      </c>
      <c r="AW156" s="13" t="s">
        <v>37</v>
      </c>
      <c r="AX156" s="13" t="s">
        <v>74</v>
      </c>
      <c r="AY156" s="236" t="s">
        <v>140</v>
      </c>
    </row>
    <row r="157" spans="2:65" s="12" customFormat="1" ht="12">
      <c r="B157" s="213"/>
      <c r="C157" s="214"/>
      <c r="D157" s="215" t="s">
        <v>149</v>
      </c>
      <c r="E157" s="216" t="s">
        <v>22</v>
      </c>
      <c r="F157" s="217" t="s">
        <v>188</v>
      </c>
      <c r="G157" s="214"/>
      <c r="H157" s="218" t="s">
        <v>22</v>
      </c>
      <c r="I157" s="219"/>
      <c r="J157" s="214"/>
      <c r="K157" s="214"/>
      <c r="L157" s="220"/>
      <c r="M157" s="221"/>
      <c r="N157" s="222"/>
      <c r="O157" s="222"/>
      <c r="P157" s="222"/>
      <c r="Q157" s="222"/>
      <c r="R157" s="222"/>
      <c r="S157" s="222"/>
      <c r="T157" s="223"/>
      <c r="AT157" s="224" t="s">
        <v>149</v>
      </c>
      <c r="AU157" s="224" t="s">
        <v>81</v>
      </c>
      <c r="AV157" s="12" t="s">
        <v>24</v>
      </c>
      <c r="AW157" s="12" t="s">
        <v>37</v>
      </c>
      <c r="AX157" s="12" t="s">
        <v>74</v>
      </c>
      <c r="AY157" s="224" t="s">
        <v>140</v>
      </c>
    </row>
    <row r="158" spans="2:65" s="13" customFormat="1" ht="12">
      <c r="B158" s="225"/>
      <c r="C158" s="226"/>
      <c r="D158" s="215" t="s">
        <v>149</v>
      </c>
      <c r="E158" s="239" t="s">
        <v>22</v>
      </c>
      <c r="F158" s="240" t="s">
        <v>209</v>
      </c>
      <c r="G158" s="226"/>
      <c r="H158" s="241">
        <v>3.06</v>
      </c>
      <c r="I158" s="231"/>
      <c r="J158" s="226"/>
      <c r="K158" s="226"/>
      <c r="L158" s="232"/>
      <c r="M158" s="233"/>
      <c r="N158" s="234"/>
      <c r="O158" s="234"/>
      <c r="P158" s="234"/>
      <c r="Q158" s="234"/>
      <c r="R158" s="234"/>
      <c r="S158" s="234"/>
      <c r="T158" s="235"/>
      <c r="AT158" s="236" t="s">
        <v>149</v>
      </c>
      <c r="AU158" s="236" t="s">
        <v>81</v>
      </c>
      <c r="AV158" s="13" t="s">
        <v>81</v>
      </c>
      <c r="AW158" s="13" t="s">
        <v>37</v>
      </c>
      <c r="AX158" s="13" t="s">
        <v>74</v>
      </c>
      <c r="AY158" s="236" t="s">
        <v>140</v>
      </c>
    </row>
    <row r="159" spans="2:65" s="14" customFormat="1" ht="12">
      <c r="B159" s="242"/>
      <c r="C159" s="243"/>
      <c r="D159" s="227" t="s">
        <v>149</v>
      </c>
      <c r="E159" s="244" t="s">
        <v>22</v>
      </c>
      <c r="F159" s="245" t="s">
        <v>171</v>
      </c>
      <c r="G159" s="243"/>
      <c r="H159" s="246">
        <v>9.5399999999999991</v>
      </c>
      <c r="I159" s="247"/>
      <c r="J159" s="243"/>
      <c r="K159" s="243"/>
      <c r="L159" s="248"/>
      <c r="M159" s="249"/>
      <c r="N159" s="250"/>
      <c r="O159" s="250"/>
      <c r="P159" s="250"/>
      <c r="Q159" s="250"/>
      <c r="R159" s="250"/>
      <c r="S159" s="250"/>
      <c r="T159" s="251"/>
      <c r="AT159" s="252" t="s">
        <v>149</v>
      </c>
      <c r="AU159" s="252" t="s">
        <v>81</v>
      </c>
      <c r="AV159" s="14" t="s">
        <v>147</v>
      </c>
      <c r="AW159" s="14" t="s">
        <v>37</v>
      </c>
      <c r="AX159" s="14" t="s">
        <v>24</v>
      </c>
      <c r="AY159" s="252" t="s">
        <v>140</v>
      </c>
    </row>
    <row r="160" spans="2:65" s="1" customFormat="1" ht="31.5" customHeight="1">
      <c r="B160" s="42"/>
      <c r="C160" s="201" t="s">
        <v>210</v>
      </c>
      <c r="D160" s="201" t="s">
        <v>143</v>
      </c>
      <c r="E160" s="202" t="s">
        <v>211</v>
      </c>
      <c r="F160" s="203" t="s">
        <v>212</v>
      </c>
      <c r="G160" s="204" t="s">
        <v>183</v>
      </c>
      <c r="H160" s="205">
        <v>19.079999999999998</v>
      </c>
      <c r="I160" s="206"/>
      <c r="J160" s="207">
        <f>ROUND(I160*H160,2)</f>
        <v>0</v>
      </c>
      <c r="K160" s="203" t="s">
        <v>164</v>
      </c>
      <c r="L160" s="62"/>
      <c r="M160" s="208" t="s">
        <v>22</v>
      </c>
      <c r="N160" s="209" t="s">
        <v>45</v>
      </c>
      <c r="O160" s="43"/>
      <c r="P160" s="210">
        <f>O160*H160</f>
        <v>0</v>
      </c>
      <c r="Q160" s="210">
        <v>7.9000000000000008E-3</v>
      </c>
      <c r="R160" s="210">
        <f>Q160*H160</f>
        <v>0.150732</v>
      </c>
      <c r="S160" s="210">
        <v>0</v>
      </c>
      <c r="T160" s="211">
        <f>S160*H160</f>
        <v>0</v>
      </c>
      <c r="AR160" s="25" t="s">
        <v>147</v>
      </c>
      <c r="AT160" s="25" t="s">
        <v>143</v>
      </c>
      <c r="AU160" s="25" t="s">
        <v>81</v>
      </c>
      <c r="AY160" s="25" t="s">
        <v>140</v>
      </c>
      <c r="BE160" s="212">
        <f>IF(N160="základní",J160,0)</f>
        <v>0</v>
      </c>
      <c r="BF160" s="212">
        <f>IF(N160="snížená",J160,0)</f>
        <v>0</v>
      </c>
      <c r="BG160" s="212">
        <f>IF(N160="zákl. přenesená",J160,0)</f>
        <v>0</v>
      </c>
      <c r="BH160" s="212">
        <f>IF(N160="sníž. přenesená",J160,0)</f>
        <v>0</v>
      </c>
      <c r="BI160" s="212">
        <f>IF(N160="nulová",J160,0)</f>
        <v>0</v>
      </c>
      <c r="BJ160" s="25" t="s">
        <v>24</v>
      </c>
      <c r="BK160" s="212">
        <f>ROUND(I160*H160,2)</f>
        <v>0</v>
      </c>
      <c r="BL160" s="25" t="s">
        <v>147</v>
      </c>
      <c r="BM160" s="25" t="s">
        <v>213</v>
      </c>
    </row>
    <row r="161" spans="2:65" s="1" customFormat="1" ht="60">
      <c r="B161" s="42"/>
      <c r="C161" s="64"/>
      <c r="D161" s="215" t="s">
        <v>166</v>
      </c>
      <c r="E161" s="64"/>
      <c r="F161" s="237" t="s">
        <v>204</v>
      </c>
      <c r="G161" s="64"/>
      <c r="H161" s="64"/>
      <c r="I161" s="169"/>
      <c r="J161" s="64"/>
      <c r="K161" s="64"/>
      <c r="L161" s="62"/>
      <c r="M161" s="238"/>
      <c r="N161" s="43"/>
      <c r="O161" s="43"/>
      <c r="P161" s="43"/>
      <c r="Q161" s="43"/>
      <c r="R161" s="43"/>
      <c r="S161" s="43"/>
      <c r="T161" s="79"/>
      <c r="AT161" s="25" t="s">
        <v>166</v>
      </c>
      <c r="AU161" s="25" t="s">
        <v>81</v>
      </c>
    </row>
    <row r="162" spans="2:65" s="12" customFormat="1" ht="12">
      <c r="B162" s="213"/>
      <c r="C162" s="214"/>
      <c r="D162" s="215" t="s">
        <v>149</v>
      </c>
      <c r="E162" s="216" t="s">
        <v>22</v>
      </c>
      <c r="F162" s="217" t="s">
        <v>214</v>
      </c>
      <c r="G162" s="214"/>
      <c r="H162" s="218" t="s">
        <v>22</v>
      </c>
      <c r="I162" s="219"/>
      <c r="J162" s="214"/>
      <c r="K162" s="214"/>
      <c r="L162" s="220"/>
      <c r="M162" s="221"/>
      <c r="N162" s="222"/>
      <c r="O162" s="222"/>
      <c r="P162" s="222"/>
      <c r="Q162" s="222"/>
      <c r="R162" s="222"/>
      <c r="S162" s="222"/>
      <c r="T162" s="223"/>
      <c r="AT162" s="224" t="s">
        <v>149</v>
      </c>
      <c r="AU162" s="224" t="s">
        <v>81</v>
      </c>
      <c r="AV162" s="12" t="s">
        <v>24</v>
      </c>
      <c r="AW162" s="12" t="s">
        <v>37</v>
      </c>
      <c r="AX162" s="12" t="s">
        <v>74</v>
      </c>
      <c r="AY162" s="224" t="s">
        <v>140</v>
      </c>
    </row>
    <row r="163" spans="2:65" s="12" customFormat="1" ht="12">
      <c r="B163" s="213"/>
      <c r="C163" s="214"/>
      <c r="D163" s="215" t="s">
        <v>149</v>
      </c>
      <c r="E163" s="216" t="s">
        <v>22</v>
      </c>
      <c r="F163" s="217" t="s">
        <v>215</v>
      </c>
      <c r="G163" s="214"/>
      <c r="H163" s="218" t="s">
        <v>22</v>
      </c>
      <c r="I163" s="219"/>
      <c r="J163" s="214"/>
      <c r="K163" s="214"/>
      <c r="L163" s="220"/>
      <c r="M163" s="221"/>
      <c r="N163" s="222"/>
      <c r="O163" s="222"/>
      <c r="P163" s="222"/>
      <c r="Q163" s="222"/>
      <c r="R163" s="222"/>
      <c r="S163" s="222"/>
      <c r="T163" s="223"/>
      <c r="AT163" s="224" t="s">
        <v>149</v>
      </c>
      <c r="AU163" s="224" t="s">
        <v>81</v>
      </c>
      <c r="AV163" s="12" t="s">
        <v>24</v>
      </c>
      <c r="AW163" s="12" t="s">
        <v>37</v>
      </c>
      <c r="AX163" s="12" t="s">
        <v>74</v>
      </c>
      <c r="AY163" s="224" t="s">
        <v>140</v>
      </c>
    </row>
    <row r="164" spans="2:65" s="12" customFormat="1" ht="12">
      <c r="B164" s="213"/>
      <c r="C164" s="214"/>
      <c r="D164" s="215" t="s">
        <v>149</v>
      </c>
      <c r="E164" s="216" t="s">
        <v>22</v>
      </c>
      <c r="F164" s="217" t="s">
        <v>216</v>
      </c>
      <c r="G164" s="214"/>
      <c r="H164" s="218" t="s">
        <v>22</v>
      </c>
      <c r="I164" s="219"/>
      <c r="J164" s="214"/>
      <c r="K164" s="214"/>
      <c r="L164" s="220"/>
      <c r="M164" s="221"/>
      <c r="N164" s="222"/>
      <c r="O164" s="222"/>
      <c r="P164" s="222"/>
      <c r="Q164" s="222"/>
      <c r="R164" s="222"/>
      <c r="S164" s="222"/>
      <c r="T164" s="223"/>
      <c r="AT164" s="224" t="s">
        <v>149</v>
      </c>
      <c r="AU164" s="224" t="s">
        <v>81</v>
      </c>
      <c r="AV164" s="12" t="s">
        <v>24</v>
      </c>
      <c r="AW164" s="12" t="s">
        <v>37</v>
      </c>
      <c r="AX164" s="12" t="s">
        <v>74</v>
      </c>
      <c r="AY164" s="224" t="s">
        <v>140</v>
      </c>
    </row>
    <row r="165" spans="2:65" s="13" customFormat="1" ht="12">
      <c r="B165" s="225"/>
      <c r="C165" s="226"/>
      <c r="D165" s="227" t="s">
        <v>149</v>
      </c>
      <c r="E165" s="228" t="s">
        <v>22</v>
      </c>
      <c r="F165" s="229" t="s">
        <v>217</v>
      </c>
      <c r="G165" s="226"/>
      <c r="H165" s="230">
        <v>19.079999999999998</v>
      </c>
      <c r="I165" s="231"/>
      <c r="J165" s="226"/>
      <c r="K165" s="226"/>
      <c r="L165" s="232"/>
      <c r="M165" s="233"/>
      <c r="N165" s="234"/>
      <c r="O165" s="234"/>
      <c r="P165" s="234"/>
      <c r="Q165" s="234"/>
      <c r="R165" s="234"/>
      <c r="S165" s="234"/>
      <c r="T165" s="235"/>
      <c r="AT165" s="236" t="s">
        <v>149</v>
      </c>
      <c r="AU165" s="236" t="s">
        <v>81</v>
      </c>
      <c r="AV165" s="13" t="s">
        <v>81</v>
      </c>
      <c r="AW165" s="13" t="s">
        <v>37</v>
      </c>
      <c r="AX165" s="13" t="s">
        <v>24</v>
      </c>
      <c r="AY165" s="236" t="s">
        <v>140</v>
      </c>
    </row>
    <row r="166" spans="2:65" s="1" customFormat="1" ht="22.5" customHeight="1">
      <c r="B166" s="42"/>
      <c r="C166" s="201" t="s">
        <v>218</v>
      </c>
      <c r="D166" s="201" t="s">
        <v>143</v>
      </c>
      <c r="E166" s="202" t="s">
        <v>219</v>
      </c>
      <c r="F166" s="203" t="s">
        <v>220</v>
      </c>
      <c r="G166" s="204" t="s">
        <v>221</v>
      </c>
      <c r="H166" s="205">
        <v>1</v>
      </c>
      <c r="I166" s="206"/>
      <c r="J166" s="207">
        <f>ROUND(I166*H166,2)</f>
        <v>0</v>
      </c>
      <c r="K166" s="203" t="s">
        <v>22</v>
      </c>
      <c r="L166" s="62"/>
      <c r="M166" s="208" t="s">
        <v>22</v>
      </c>
      <c r="N166" s="209" t="s">
        <v>45</v>
      </c>
      <c r="O166" s="43"/>
      <c r="P166" s="210">
        <f>O166*H166</f>
        <v>0</v>
      </c>
      <c r="Q166" s="210">
        <v>0</v>
      </c>
      <c r="R166" s="210">
        <f>Q166*H166</f>
        <v>0</v>
      </c>
      <c r="S166" s="210">
        <v>0</v>
      </c>
      <c r="T166" s="211">
        <f>S166*H166</f>
        <v>0</v>
      </c>
      <c r="AR166" s="25" t="s">
        <v>147</v>
      </c>
      <c r="AT166" s="25" t="s">
        <v>143</v>
      </c>
      <c r="AU166" s="25" t="s">
        <v>81</v>
      </c>
      <c r="AY166" s="25" t="s">
        <v>140</v>
      </c>
      <c r="BE166" s="212">
        <f>IF(N166="základní",J166,0)</f>
        <v>0</v>
      </c>
      <c r="BF166" s="212">
        <f>IF(N166="snížená",J166,0)</f>
        <v>0</v>
      </c>
      <c r="BG166" s="212">
        <f>IF(N166="zákl. přenesená",J166,0)</f>
        <v>0</v>
      </c>
      <c r="BH166" s="212">
        <f>IF(N166="sníž. přenesená",J166,0)</f>
        <v>0</v>
      </c>
      <c r="BI166" s="212">
        <f>IF(N166="nulová",J166,0)</f>
        <v>0</v>
      </c>
      <c r="BJ166" s="25" t="s">
        <v>24</v>
      </c>
      <c r="BK166" s="212">
        <f>ROUND(I166*H166,2)</f>
        <v>0</v>
      </c>
      <c r="BL166" s="25" t="s">
        <v>147</v>
      </c>
      <c r="BM166" s="25" t="s">
        <v>222</v>
      </c>
    </row>
    <row r="167" spans="2:65" s="12" customFormat="1" ht="12">
      <c r="B167" s="213"/>
      <c r="C167" s="214"/>
      <c r="D167" s="215" t="s">
        <v>149</v>
      </c>
      <c r="E167" s="216" t="s">
        <v>22</v>
      </c>
      <c r="F167" s="217" t="s">
        <v>223</v>
      </c>
      <c r="G167" s="214"/>
      <c r="H167" s="218" t="s">
        <v>22</v>
      </c>
      <c r="I167" s="219"/>
      <c r="J167" s="214"/>
      <c r="K167" s="214"/>
      <c r="L167" s="220"/>
      <c r="M167" s="221"/>
      <c r="N167" s="222"/>
      <c r="O167" s="222"/>
      <c r="P167" s="222"/>
      <c r="Q167" s="222"/>
      <c r="R167" s="222"/>
      <c r="S167" s="222"/>
      <c r="T167" s="223"/>
      <c r="AT167" s="224" t="s">
        <v>149</v>
      </c>
      <c r="AU167" s="224" t="s">
        <v>81</v>
      </c>
      <c r="AV167" s="12" t="s">
        <v>24</v>
      </c>
      <c r="AW167" s="12" t="s">
        <v>37</v>
      </c>
      <c r="AX167" s="12" t="s">
        <v>74</v>
      </c>
      <c r="AY167" s="224" t="s">
        <v>140</v>
      </c>
    </row>
    <row r="168" spans="2:65" s="13" customFormat="1" ht="12">
      <c r="B168" s="225"/>
      <c r="C168" s="226"/>
      <c r="D168" s="227" t="s">
        <v>149</v>
      </c>
      <c r="E168" s="228" t="s">
        <v>22</v>
      </c>
      <c r="F168" s="229" t="s">
        <v>24</v>
      </c>
      <c r="G168" s="226"/>
      <c r="H168" s="230">
        <v>1</v>
      </c>
      <c r="I168" s="231"/>
      <c r="J168" s="226"/>
      <c r="K168" s="226"/>
      <c r="L168" s="232"/>
      <c r="M168" s="233"/>
      <c r="N168" s="234"/>
      <c r="O168" s="234"/>
      <c r="P168" s="234"/>
      <c r="Q168" s="234"/>
      <c r="R168" s="234"/>
      <c r="S168" s="234"/>
      <c r="T168" s="235"/>
      <c r="AT168" s="236" t="s">
        <v>149</v>
      </c>
      <c r="AU168" s="236" t="s">
        <v>81</v>
      </c>
      <c r="AV168" s="13" t="s">
        <v>81</v>
      </c>
      <c r="AW168" s="13" t="s">
        <v>37</v>
      </c>
      <c r="AX168" s="13" t="s">
        <v>24</v>
      </c>
      <c r="AY168" s="236" t="s">
        <v>140</v>
      </c>
    </row>
    <row r="169" spans="2:65" s="1" customFormat="1" ht="31.5" customHeight="1">
      <c r="B169" s="42"/>
      <c r="C169" s="201" t="s">
        <v>29</v>
      </c>
      <c r="D169" s="201" t="s">
        <v>143</v>
      </c>
      <c r="E169" s="202" t="s">
        <v>224</v>
      </c>
      <c r="F169" s="203" t="s">
        <v>225</v>
      </c>
      <c r="G169" s="204" t="s">
        <v>183</v>
      </c>
      <c r="H169" s="205">
        <v>44.031999999999996</v>
      </c>
      <c r="I169" s="206"/>
      <c r="J169" s="207">
        <f>ROUND(I169*H169,2)</f>
        <v>0</v>
      </c>
      <c r="K169" s="203" t="s">
        <v>164</v>
      </c>
      <c r="L169" s="62"/>
      <c r="M169" s="208" t="s">
        <v>22</v>
      </c>
      <c r="N169" s="209" t="s">
        <v>45</v>
      </c>
      <c r="O169" s="43"/>
      <c r="P169" s="210">
        <f>O169*H169</f>
        <v>0</v>
      </c>
      <c r="Q169" s="210">
        <v>2.1000000000000001E-2</v>
      </c>
      <c r="R169" s="210">
        <f>Q169*H169</f>
        <v>0.92467199999999994</v>
      </c>
      <c r="S169" s="210">
        <v>0</v>
      </c>
      <c r="T169" s="211">
        <f>S169*H169</f>
        <v>0</v>
      </c>
      <c r="AR169" s="25" t="s">
        <v>147</v>
      </c>
      <c r="AT169" s="25" t="s">
        <v>143</v>
      </c>
      <c r="AU169" s="25" t="s">
        <v>81</v>
      </c>
      <c r="AY169" s="25" t="s">
        <v>140</v>
      </c>
      <c r="BE169" s="212">
        <f>IF(N169="základní",J169,0)</f>
        <v>0</v>
      </c>
      <c r="BF169" s="212">
        <f>IF(N169="snížená",J169,0)</f>
        <v>0</v>
      </c>
      <c r="BG169" s="212">
        <f>IF(N169="zákl. přenesená",J169,0)</f>
        <v>0</v>
      </c>
      <c r="BH169" s="212">
        <f>IF(N169="sníž. přenesená",J169,0)</f>
        <v>0</v>
      </c>
      <c r="BI169" s="212">
        <f>IF(N169="nulová",J169,0)</f>
        <v>0</v>
      </c>
      <c r="BJ169" s="25" t="s">
        <v>24</v>
      </c>
      <c r="BK169" s="212">
        <f>ROUND(I169*H169,2)</f>
        <v>0</v>
      </c>
      <c r="BL169" s="25" t="s">
        <v>147</v>
      </c>
      <c r="BM169" s="25" t="s">
        <v>226</v>
      </c>
    </row>
    <row r="170" spans="2:65" s="1" customFormat="1" ht="60">
      <c r="B170" s="42"/>
      <c r="C170" s="64"/>
      <c r="D170" s="215" t="s">
        <v>166</v>
      </c>
      <c r="E170" s="64"/>
      <c r="F170" s="237" t="s">
        <v>227</v>
      </c>
      <c r="G170" s="64"/>
      <c r="H170" s="64"/>
      <c r="I170" s="169"/>
      <c r="J170" s="64"/>
      <c r="K170" s="64"/>
      <c r="L170" s="62"/>
      <c r="M170" s="238"/>
      <c r="N170" s="43"/>
      <c r="O170" s="43"/>
      <c r="P170" s="43"/>
      <c r="Q170" s="43"/>
      <c r="R170" s="43"/>
      <c r="S170" s="43"/>
      <c r="T170" s="79"/>
      <c r="AT170" s="25" t="s">
        <v>166</v>
      </c>
      <c r="AU170" s="25" t="s">
        <v>81</v>
      </c>
    </row>
    <row r="171" spans="2:65" s="12" customFormat="1" ht="12">
      <c r="B171" s="213"/>
      <c r="C171" s="214"/>
      <c r="D171" s="215" t="s">
        <v>149</v>
      </c>
      <c r="E171" s="216" t="s">
        <v>22</v>
      </c>
      <c r="F171" s="217" t="s">
        <v>228</v>
      </c>
      <c r="G171" s="214"/>
      <c r="H171" s="218" t="s">
        <v>22</v>
      </c>
      <c r="I171" s="219"/>
      <c r="J171" s="214"/>
      <c r="K171" s="214"/>
      <c r="L171" s="220"/>
      <c r="M171" s="221"/>
      <c r="N171" s="222"/>
      <c r="O171" s="222"/>
      <c r="P171" s="222"/>
      <c r="Q171" s="222"/>
      <c r="R171" s="222"/>
      <c r="S171" s="222"/>
      <c r="T171" s="223"/>
      <c r="AT171" s="224" t="s">
        <v>149</v>
      </c>
      <c r="AU171" s="224" t="s">
        <v>81</v>
      </c>
      <c r="AV171" s="12" t="s">
        <v>24</v>
      </c>
      <c r="AW171" s="12" t="s">
        <v>37</v>
      </c>
      <c r="AX171" s="12" t="s">
        <v>74</v>
      </c>
      <c r="AY171" s="224" t="s">
        <v>140</v>
      </c>
    </row>
    <row r="172" spans="2:65" s="12" customFormat="1" ht="12">
      <c r="B172" s="213"/>
      <c r="C172" s="214"/>
      <c r="D172" s="215" t="s">
        <v>149</v>
      </c>
      <c r="E172" s="216" t="s">
        <v>22</v>
      </c>
      <c r="F172" s="217" t="s">
        <v>229</v>
      </c>
      <c r="G172" s="214"/>
      <c r="H172" s="218" t="s">
        <v>22</v>
      </c>
      <c r="I172" s="219"/>
      <c r="J172" s="214"/>
      <c r="K172" s="214"/>
      <c r="L172" s="220"/>
      <c r="M172" s="221"/>
      <c r="N172" s="222"/>
      <c r="O172" s="222"/>
      <c r="P172" s="222"/>
      <c r="Q172" s="222"/>
      <c r="R172" s="222"/>
      <c r="S172" s="222"/>
      <c r="T172" s="223"/>
      <c r="AT172" s="224" t="s">
        <v>149</v>
      </c>
      <c r="AU172" s="224" t="s">
        <v>81</v>
      </c>
      <c r="AV172" s="12" t="s">
        <v>24</v>
      </c>
      <c r="AW172" s="12" t="s">
        <v>37</v>
      </c>
      <c r="AX172" s="12" t="s">
        <v>74</v>
      </c>
      <c r="AY172" s="224" t="s">
        <v>140</v>
      </c>
    </row>
    <row r="173" spans="2:65" s="12" customFormat="1" ht="12">
      <c r="B173" s="213"/>
      <c r="C173" s="214"/>
      <c r="D173" s="215" t="s">
        <v>149</v>
      </c>
      <c r="E173" s="216" t="s">
        <v>22</v>
      </c>
      <c r="F173" s="217" t="s">
        <v>150</v>
      </c>
      <c r="G173" s="214"/>
      <c r="H173" s="218" t="s">
        <v>22</v>
      </c>
      <c r="I173" s="219"/>
      <c r="J173" s="214"/>
      <c r="K173" s="214"/>
      <c r="L173" s="220"/>
      <c r="M173" s="221"/>
      <c r="N173" s="222"/>
      <c r="O173" s="222"/>
      <c r="P173" s="222"/>
      <c r="Q173" s="222"/>
      <c r="R173" s="222"/>
      <c r="S173" s="222"/>
      <c r="T173" s="223"/>
      <c r="AT173" s="224" t="s">
        <v>149</v>
      </c>
      <c r="AU173" s="224" t="s">
        <v>81</v>
      </c>
      <c r="AV173" s="12" t="s">
        <v>24</v>
      </c>
      <c r="AW173" s="12" t="s">
        <v>37</v>
      </c>
      <c r="AX173" s="12" t="s">
        <v>74</v>
      </c>
      <c r="AY173" s="224" t="s">
        <v>140</v>
      </c>
    </row>
    <row r="174" spans="2:65" s="12" customFormat="1" ht="12">
      <c r="B174" s="213"/>
      <c r="C174" s="214"/>
      <c r="D174" s="215" t="s">
        <v>149</v>
      </c>
      <c r="E174" s="216" t="s">
        <v>22</v>
      </c>
      <c r="F174" s="217" t="s">
        <v>230</v>
      </c>
      <c r="G174" s="214"/>
      <c r="H174" s="218" t="s">
        <v>22</v>
      </c>
      <c r="I174" s="219"/>
      <c r="J174" s="214"/>
      <c r="K174" s="214"/>
      <c r="L174" s="220"/>
      <c r="M174" s="221"/>
      <c r="N174" s="222"/>
      <c r="O174" s="222"/>
      <c r="P174" s="222"/>
      <c r="Q174" s="222"/>
      <c r="R174" s="222"/>
      <c r="S174" s="222"/>
      <c r="T174" s="223"/>
      <c r="AT174" s="224" t="s">
        <v>149</v>
      </c>
      <c r="AU174" s="224" t="s">
        <v>81</v>
      </c>
      <c r="AV174" s="12" t="s">
        <v>24</v>
      </c>
      <c r="AW174" s="12" t="s">
        <v>37</v>
      </c>
      <c r="AX174" s="12" t="s">
        <v>74</v>
      </c>
      <c r="AY174" s="224" t="s">
        <v>140</v>
      </c>
    </row>
    <row r="175" spans="2:65" s="13" customFormat="1" ht="12">
      <c r="B175" s="225"/>
      <c r="C175" s="226"/>
      <c r="D175" s="215" t="s">
        <v>149</v>
      </c>
      <c r="E175" s="239" t="s">
        <v>22</v>
      </c>
      <c r="F175" s="240" t="s">
        <v>231</v>
      </c>
      <c r="G175" s="226"/>
      <c r="H175" s="241">
        <v>10.72</v>
      </c>
      <c r="I175" s="231"/>
      <c r="J175" s="226"/>
      <c r="K175" s="226"/>
      <c r="L175" s="232"/>
      <c r="M175" s="233"/>
      <c r="N175" s="234"/>
      <c r="O175" s="234"/>
      <c r="P175" s="234"/>
      <c r="Q175" s="234"/>
      <c r="R175" s="234"/>
      <c r="S175" s="234"/>
      <c r="T175" s="235"/>
      <c r="AT175" s="236" t="s">
        <v>149</v>
      </c>
      <c r="AU175" s="236" t="s">
        <v>81</v>
      </c>
      <c r="AV175" s="13" t="s">
        <v>81</v>
      </c>
      <c r="AW175" s="13" t="s">
        <v>37</v>
      </c>
      <c r="AX175" s="13" t="s">
        <v>74</v>
      </c>
      <c r="AY175" s="236" t="s">
        <v>140</v>
      </c>
    </row>
    <row r="176" spans="2:65" s="13" customFormat="1" ht="12">
      <c r="B176" s="225"/>
      <c r="C176" s="226"/>
      <c r="D176" s="215" t="s">
        <v>149</v>
      </c>
      <c r="E176" s="239" t="s">
        <v>22</v>
      </c>
      <c r="F176" s="240" t="s">
        <v>232</v>
      </c>
      <c r="G176" s="226"/>
      <c r="H176" s="241">
        <v>-1.6</v>
      </c>
      <c r="I176" s="231"/>
      <c r="J176" s="226"/>
      <c r="K176" s="226"/>
      <c r="L176" s="232"/>
      <c r="M176" s="233"/>
      <c r="N176" s="234"/>
      <c r="O176" s="234"/>
      <c r="P176" s="234"/>
      <c r="Q176" s="234"/>
      <c r="R176" s="234"/>
      <c r="S176" s="234"/>
      <c r="T176" s="235"/>
      <c r="AT176" s="236" t="s">
        <v>149</v>
      </c>
      <c r="AU176" s="236" t="s">
        <v>81</v>
      </c>
      <c r="AV176" s="13" t="s">
        <v>81</v>
      </c>
      <c r="AW176" s="13" t="s">
        <v>37</v>
      </c>
      <c r="AX176" s="13" t="s">
        <v>74</v>
      </c>
      <c r="AY176" s="236" t="s">
        <v>140</v>
      </c>
    </row>
    <row r="177" spans="2:65" s="15" customFormat="1" ht="12">
      <c r="B177" s="256"/>
      <c r="C177" s="257"/>
      <c r="D177" s="215" t="s">
        <v>149</v>
      </c>
      <c r="E177" s="258" t="s">
        <v>22</v>
      </c>
      <c r="F177" s="259" t="s">
        <v>233</v>
      </c>
      <c r="G177" s="257"/>
      <c r="H177" s="260">
        <v>9.1199999999999992</v>
      </c>
      <c r="I177" s="261"/>
      <c r="J177" s="257"/>
      <c r="K177" s="257"/>
      <c r="L177" s="262"/>
      <c r="M177" s="263"/>
      <c r="N177" s="264"/>
      <c r="O177" s="264"/>
      <c r="P177" s="264"/>
      <c r="Q177" s="264"/>
      <c r="R177" s="264"/>
      <c r="S177" s="264"/>
      <c r="T177" s="265"/>
      <c r="AT177" s="266" t="s">
        <v>149</v>
      </c>
      <c r="AU177" s="266" t="s">
        <v>81</v>
      </c>
      <c r="AV177" s="15" t="s">
        <v>161</v>
      </c>
      <c r="AW177" s="15" t="s">
        <v>37</v>
      </c>
      <c r="AX177" s="15" t="s">
        <v>74</v>
      </c>
      <c r="AY177" s="266" t="s">
        <v>140</v>
      </c>
    </row>
    <row r="178" spans="2:65" s="12" customFormat="1" ht="12">
      <c r="B178" s="213"/>
      <c r="C178" s="214"/>
      <c r="D178" s="215" t="s">
        <v>149</v>
      </c>
      <c r="E178" s="216" t="s">
        <v>22</v>
      </c>
      <c r="F178" s="217" t="s">
        <v>234</v>
      </c>
      <c r="G178" s="214"/>
      <c r="H178" s="218" t="s">
        <v>22</v>
      </c>
      <c r="I178" s="219"/>
      <c r="J178" s="214"/>
      <c r="K178" s="214"/>
      <c r="L178" s="220"/>
      <c r="M178" s="221"/>
      <c r="N178" s="222"/>
      <c r="O178" s="222"/>
      <c r="P178" s="222"/>
      <c r="Q178" s="222"/>
      <c r="R178" s="222"/>
      <c r="S178" s="222"/>
      <c r="T178" s="223"/>
      <c r="AT178" s="224" t="s">
        <v>149</v>
      </c>
      <c r="AU178" s="224" t="s">
        <v>81</v>
      </c>
      <c r="AV178" s="12" t="s">
        <v>24</v>
      </c>
      <c r="AW178" s="12" t="s">
        <v>37</v>
      </c>
      <c r="AX178" s="12" t="s">
        <v>74</v>
      </c>
      <c r="AY178" s="224" t="s">
        <v>140</v>
      </c>
    </row>
    <row r="179" spans="2:65" s="13" customFormat="1" ht="12">
      <c r="B179" s="225"/>
      <c r="C179" s="226"/>
      <c r="D179" s="215" t="s">
        <v>149</v>
      </c>
      <c r="E179" s="239" t="s">
        <v>22</v>
      </c>
      <c r="F179" s="240" t="s">
        <v>235</v>
      </c>
      <c r="G179" s="226"/>
      <c r="H179" s="241">
        <v>32.4</v>
      </c>
      <c r="I179" s="231"/>
      <c r="J179" s="226"/>
      <c r="K179" s="226"/>
      <c r="L179" s="232"/>
      <c r="M179" s="233"/>
      <c r="N179" s="234"/>
      <c r="O179" s="234"/>
      <c r="P179" s="234"/>
      <c r="Q179" s="234"/>
      <c r="R179" s="234"/>
      <c r="S179" s="234"/>
      <c r="T179" s="235"/>
      <c r="AT179" s="236" t="s">
        <v>149</v>
      </c>
      <c r="AU179" s="236" t="s">
        <v>81</v>
      </c>
      <c r="AV179" s="13" t="s">
        <v>81</v>
      </c>
      <c r="AW179" s="13" t="s">
        <v>37</v>
      </c>
      <c r="AX179" s="13" t="s">
        <v>74</v>
      </c>
      <c r="AY179" s="236" t="s">
        <v>140</v>
      </c>
    </row>
    <row r="180" spans="2:65" s="13" customFormat="1" ht="12">
      <c r="B180" s="225"/>
      <c r="C180" s="226"/>
      <c r="D180" s="215" t="s">
        <v>149</v>
      </c>
      <c r="E180" s="239" t="s">
        <v>22</v>
      </c>
      <c r="F180" s="240" t="s">
        <v>236</v>
      </c>
      <c r="G180" s="226"/>
      <c r="H180" s="241">
        <v>6.6</v>
      </c>
      <c r="I180" s="231"/>
      <c r="J180" s="226"/>
      <c r="K180" s="226"/>
      <c r="L180" s="232"/>
      <c r="M180" s="233"/>
      <c r="N180" s="234"/>
      <c r="O180" s="234"/>
      <c r="P180" s="234"/>
      <c r="Q180" s="234"/>
      <c r="R180" s="234"/>
      <c r="S180" s="234"/>
      <c r="T180" s="235"/>
      <c r="AT180" s="236" t="s">
        <v>149</v>
      </c>
      <c r="AU180" s="236" t="s">
        <v>81</v>
      </c>
      <c r="AV180" s="13" t="s">
        <v>81</v>
      </c>
      <c r="AW180" s="13" t="s">
        <v>37</v>
      </c>
      <c r="AX180" s="13" t="s">
        <v>74</v>
      </c>
      <c r="AY180" s="236" t="s">
        <v>140</v>
      </c>
    </row>
    <row r="181" spans="2:65" s="13" customFormat="1" ht="12">
      <c r="B181" s="225"/>
      <c r="C181" s="226"/>
      <c r="D181" s="215" t="s">
        <v>149</v>
      </c>
      <c r="E181" s="239" t="s">
        <v>22</v>
      </c>
      <c r="F181" s="240" t="s">
        <v>237</v>
      </c>
      <c r="G181" s="226"/>
      <c r="H181" s="241">
        <v>0.55000000000000004</v>
      </c>
      <c r="I181" s="231"/>
      <c r="J181" s="226"/>
      <c r="K181" s="226"/>
      <c r="L181" s="232"/>
      <c r="M181" s="233"/>
      <c r="N181" s="234"/>
      <c r="O181" s="234"/>
      <c r="P181" s="234"/>
      <c r="Q181" s="234"/>
      <c r="R181" s="234"/>
      <c r="S181" s="234"/>
      <c r="T181" s="235"/>
      <c r="AT181" s="236" t="s">
        <v>149</v>
      </c>
      <c r="AU181" s="236" t="s">
        <v>81</v>
      </c>
      <c r="AV181" s="13" t="s">
        <v>81</v>
      </c>
      <c r="AW181" s="13" t="s">
        <v>37</v>
      </c>
      <c r="AX181" s="13" t="s">
        <v>74</v>
      </c>
      <c r="AY181" s="236" t="s">
        <v>140</v>
      </c>
    </row>
    <row r="182" spans="2:65" s="13" customFormat="1" ht="12">
      <c r="B182" s="225"/>
      <c r="C182" s="226"/>
      <c r="D182" s="215" t="s">
        <v>149</v>
      </c>
      <c r="E182" s="239" t="s">
        <v>22</v>
      </c>
      <c r="F182" s="240" t="s">
        <v>238</v>
      </c>
      <c r="G182" s="226"/>
      <c r="H182" s="241">
        <v>-1.95</v>
      </c>
      <c r="I182" s="231"/>
      <c r="J182" s="226"/>
      <c r="K182" s="226"/>
      <c r="L182" s="232"/>
      <c r="M182" s="233"/>
      <c r="N182" s="234"/>
      <c r="O182" s="234"/>
      <c r="P182" s="234"/>
      <c r="Q182" s="234"/>
      <c r="R182" s="234"/>
      <c r="S182" s="234"/>
      <c r="T182" s="235"/>
      <c r="AT182" s="236" t="s">
        <v>149</v>
      </c>
      <c r="AU182" s="236" t="s">
        <v>81</v>
      </c>
      <c r="AV182" s="13" t="s">
        <v>81</v>
      </c>
      <c r="AW182" s="13" t="s">
        <v>37</v>
      </c>
      <c r="AX182" s="13" t="s">
        <v>74</v>
      </c>
      <c r="AY182" s="236" t="s">
        <v>140</v>
      </c>
    </row>
    <row r="183" spans="2:65" s="13" customFormat="1" ht="12">
      <c r="B183" s="225"/>
      <c r="C183" s="226"/>
      <c r="D183" s="215" t="s">
        <v>149</v>
      </c>
      <c r="E183" s="239" t="s">
        <v>22</v>
      </c>
      <c r="F183" s="240" t="s">
        <v>239</v>
      </c>
      <c r="G183" s="226"/>
      <c r="H183" s="241">
        <v>0.61499999999999999</v>
      </c>
      <c r="I183" s="231"/>
      <c r="J183" s="226"/>
      <c r="K183" s="226"/>
      <c r="L183" s="232"/>
      <c r="M183" s="233"/>
      <c r="N183" s="234"/>
      <c r="O183" s="234"/>
      <c r="P183" s="234"/>
      <c r="Q183" s="234"/>
      <c r="R183" s="234"/>
      <c r="S183" s="234"/>
      <c r="T183" s="235"/>
      <c r="AT183" s="236" t="s">
        <v>149</v>
      </c>
      <c r="AU183" s="236" t="s">
        <v>81</v>
      </c>
      <c r="AV183" s="13" t="s">
        <v>81</v>
      </c>
      <c r="AW183" s="13" t="s">
        <v>37</v>
      </c>
      <c r="AX183" s="13" t="s">
        <v>74</v>
      </c>
      <c r="AY183" s="236" t="s">
        <v>140</v>
      </c>
    </row>
    <row r="184" spans="2:65" s="13" customFormat="1" ht="12">
      <c r="B184" s="225"/>
      <c r="C184" s="226"/>
      <c r="D184" s="215" t="s">
        <v>149</v>
      </c>
      <c r="E184" s="239" t="s">
        <v>22</v>
      </c>
      <c r="F184" s="240" t="s">
        <v>240</v>
      </c>
      <c r="G184" s="226"/>
      <c r="H184" s="241">
        <v>-1.8</v>
      </c>
      <c r="I184" s="231"/>
      <c r="J184" s="226"/>
      <c r="K184" s="226"/>
      <c r="L184" s="232"/>
      <c r="M184" s="233"/>
      <c r="N184" s="234"/>
      <c r="O184" s="234"/>
      <c r="P184" s="234"/>
      <c r="Q184" s="234"/>
      <c r="R184" s="234"/>
      <c r="S184" s="234"/>
      <c r="T184" s="235"/>
      <c r="AT184" s="236" t="s">
        <v>149</v>
      </c>
      <c r="AU184" s="236" t="s">
        <v>81</v>
      </c>
      <c r="AV184" s="13" t="s">
        <v>81</v>
      </c>
      <c r="AW184" s="13" t="s">
        <v>37</v>
      </c>
      <c r="AX184" s="13" t="s">
        <v>74</v>
      </c>
      <c r="AY184" s="236" t="s">
        <v>140</v>
      </c>
    </row>
    <row r="185" spans="2:65" s="13" customFormat="1" ht="12">
      <c r="B185" s="225"/>
      <c r="C185" s="226"/>
      <c r="D185" s="215" t="s">
        <v>149</v>
      </c>
      <c r="E185" s="239" t="s">
        <v>22</v>
      </c>
      <c r="F185" s="240" t="s">
        <v>241</v>
      </c>
      <c r="G185" s="226"/>
      <c r="H185" s="241">
        <v>-2.6560000000000001</v>
      </c>
      <c r="I185" s="231"/>
      <c r="J185" s="226"/>
      <c r="K185" s="226"/>
      <c r="L185" s="232"/>
      <c r="M185" s="233"/>
      <c r="N185" s="234"/>
      <c r="O185" s="234"/>
      <c r="P185" s="234"/>
      <c r="Q185" s="234"/>
      <c r="R185" s="234"/>
      <c r="S185" s="234"/>
      <c r="T185" s="235"/>
      <c r="AT185" s="236" t="s">
        <v>149</v>
      </c>
      <c r="AU185" s="236" t="s">
        <v>81</v>
      </c>
      <c r="AV185" s="13" t="s">
        <v>81</v>
      </c>
      <c r="AW185" s="13" t="s">
        <v>37</v>
      </c>
      <c r="AX185" s="13" t="s">
        <v>74</v>
      </c>
      <c r="AY185" s="236" t="s">
        <v>140</v>
      </c>
    </row>
    <row r="186" spans="2:65" s="13" customFormat="1" ht="12">
      <c r="B186" s="225"/>
      <c r="C186" s="226"/>
      <c r="D186" s="215" t="s">
        <v>149</v>
      </c>
      <c r="E186" s="239" t="s">
        <v>22</v>
      </c>
      <c r="F186" s="240" t="s">
        <v>242</v>
      </c>
      <c r="G186" s="226"/>
      <c r="H186" s="241">
        <v>1.153</v>
      </c>
      <c r="I186" s="231"/>
      <c r="J186" s="226"/>
      <c r="K186" s="226"/>
      <c r="L186" s="232"/>
      <c r="M186" s="233"/>
      <c r="N186" s="234"/>
      <c r="O186" s="234"/>
      <c r="P186" s="234"/>
      <c r="Q186" s="234"/>
      <c r="R186" s="234"/>
      <c r="S186" s="234"/>
      <c r="T186" s="235"/>
      <c r="AT186" s="236" t="s">
        <v>149</v>
      </c>
      <c r="AU186" s="236" t="s">
        <v>81</v>
      </c>
      <c r="AV186" s="13" t="s">
        <v>81</v>
      </c>
      <c r="AW186" s="13" t="s">
        <v>37</v>
      </c>
      <c r="AX186" s="13" t="s">
        <v>74</v>
      </c>
      <c r="AY186" s="236" t="s">
        <v>140</v>
      </c>
    </row>
    <row r="187" spans="2:65" s="15" customFormat="1" ht="12">
      <c r="B187" s="256"/>
      <c r="C187" s="257"/>
      <c r="D187" s="215" t="s">
        <v>149</v>
      </c>
      <c r="E187" s="258" t="s">
        <v>22</v>
      </c>
      <c r="F187" s="259" t="s">
        <v>233</v>
      </c>
      <c r="G187" s="257"/>
      <c r="H187" s="260">
        <v>34.911999999999999</v>
      </c>
      <c r="I187" s="261"/>
      <c r="J187" s="257"/>
      <c r="K187" s="257"/>
      <c r="L187" s="262"/>
      <c r="M187" s="263"/>
      <c r="N187" s="264"/>
      <c r="O187" s="264"/>
      <c r="P187" s="264"/>
      <c r="Q187" s="264"/>
      <c r="R187" s="264"/>
      <c r="S187" s="264"/>
      <c r="T187" s="265"/>
      <c r="AT187" s="266" t="s">
        <v>149</v>
      </c>
      <c r="AU187" s="266" t="s">
        <v>81</v>
      </c>
      <c r="AV187" s="15" t="s">
        <v>161</v>
      </c>
      <c r="AW187" s="15" t="s">
        <v>37</v>
      </c>
      <c r="AX187" s="15" t="s">
        <v>74</v>
      </c>
      <c r="AY187" s="266" t="s">
        <v>140</v>
      </c>
    </row>
    <row r="188" spans="2:65" s="14" customFormat="1" ht="12">
      <c r="B188" s="242"/>
      <c r="C188" s="243"/>
      <c r="D188" s="227" t="s">
        <v>149</v>
      </c>
      <c r="E188" s="244" t="s">
        <v>22</v>
      </c>
      <c r="F188" s="245" t="s">
        <v>171</v>
      </c>
      <c r="G188" s="243"/>
      <c r="H188" s="246">
        <v>44.031999999999996</v>
      </c>
      <c r="I188" s="247"/>
      <c r="J188" s="243"/>
      <c r="K188" s="243"/>
      <c r="L188" s="248"/>
      <c r="M188" s="249"/>
      <c r="N188" s="250"/>
      <c r="O188" s="250"/>
      <c r="P188" s="250"/>
      <c r="Q188" s="250"/>
      <c r="R188" s="250"/>
      <c r="S188" s="250"/>
      <c r="T188" s="251"/>
      <c r="AT188" s="252" t="s">
        <v>149</v>
      </c>
      <c r="AU188" s="252" t="s">
        <v>81</v>
      </c>
      <c r="AV188" s="14" t="s">
        <v>147</v>
      </c>
      <c r="AW188" s="14" t="s">
        <v>37</v>
      </c>
      <c r="AX188" s="14" t="s">
        <v>24</v>
      </c>
      <c r="AY188" s="252" t="s">
        <v>140</v>
      </c>
    </row>
    <row r="189" spans="2:65" s="1" customFormat="1" ht="22.5" customHeight="1">
      <c r="B189" s="42"/>
      <c r="C189" s="201" t="s">
        <v>243</v>
      </c>
      <c r="D189" s="201" t="s">
        <v>143</v>
      </c>
      <c r="E189" s="202" t="s">
        <v>244</v>
      </c>
      <c r="F189" s="203" t="s">
        <v>245</v>
      </c>
      <c r="G189" s="204" t="s">
        <v>221</v>
      </c>
      <c r="H189" s="205">
        <v>1</v>
      </c>
      <c r="I189" s="206"/>
      <c r="J189" s="207">
        <f>ROUND(I189*H189,2)</f>
        <v>0</v>
      </c>
      <c r="K189" s="203" t="s">
        <v>22</v>
      </c>
      <c r="L189" s="62"/>
      <c r="M189" s="208" t="s">
        <v>22</v>
      </c>
      <c r="N189" s="209" t="s">
        <v>45</v>
      </c>
      <c r="O189" s="43"/>
      <c r="P189" s="210">
        <f>O189*H189</f>
        <v>0</v>
      </c>
      <c r="Q189" s="210">
        <v>1.2E-4</v>
      </c>
      <c r="R189" s="210">
        <f>Q189*H189</f>
        <v>1.2E-4</v>
      </c>
      <c r="S189" s="210">
        <v>0</v>
      </c>
      <c r="T189" s="211">
        <f>S189*H189</f>
        <v>0</v>
      </c>
      <c r="AR189" s="25" t="s">
        <v>147</v>
      </c>
      <c r="AT189" s="25" t="s">
        <v>143</v>
      </c>
      <c r="AU189" s="25" t="s">
        <v>81</v>
      </c>
      <c r="AY189" s="25" t="s">
        <v>140</v>
      </c>
      <c r="BE189" s="212">
        <f>IF(N189="základní",J189,0)</f>
        <v>0</v>
      </c>
      <c r="BF189" s="212">
        <f>IF(N189="snížená",J189,0)</f>
        <v>0</v>
      </c>
      <c r="BG189" s="212">
        <f>IF(N189="zákl. přenesená",J189,0)</f>
        <v>0</v>
      </c>
      <c r="BH189" s="212">
        <f>IF(N189="sníž. přenesená",J189,0)</f>
        <v>0</v>
      </c>
      <c r="BI189" s="212">
        <f>IF(N189="nulová",J189,0)</f>
        <v>0</v>
      </c>
      <c r="BJ189" s="25" t="s">
        <v>24</v>
      </c>
      <c r="BK189" s="212">
        <f>ROUND(I189*H189,2)</f>
        <v>0</v>
      </c>
      <c r="BL189" s="25" t="s">
        <v>147</v>
      </c>
      <c r="BM189" s="25" t="s">
        <v>246</v>
      </c>
    </row>
    <row r="190" spans="2:65" s="12" customFormat="1" ht="12">
      <c r="B190" s="213"/>
      <c r="C190" s="214"/>
      <c r="D190" s="215" t="s">
        <v>149</v>
      </c>
      <c r="E190" s="216" t="s">
        <v>22</v>
      </c>
      <c r="F190" s="217" t="s">
        <v>247</v>
      </c>
      <c r="G190" s="214"/>
      <c r="H190" s="218" t="s">
        <v>22</v>
      </c>
      <c r="I190" s="219"/>
      <c r="J190" s="214"/>
      <c r="K190" s="214"/>
      <c r="L190" s="220"/>
      <c r="M190" s="221"/>
      <c r="N190" s="222"/>
      <c r="O190" s="222"/>
      <c r="P190" s="222"/>
      <c r="Q190" s="222"/>
      <c r="R190" s="222"/>
      <c r="S190" s="222"/>
      <c r="T190" s="223"/>
      <c r="AT190" s="224" t="s">
        <v>149</v>
      </c>
      <c r="AU190" s="224" t="s">
        <v>81</v>
      </c>
      <c r="AV190" s="12" t="s">
        <v>24</v>
      </c>
      <c r="AW190" s="12" t="s">
        <v>37</v>
      </c>
      <c r="AX190" s="12" t="s">
        <v>74</v>
      </c>
      <c r="AY190" s="224" t="s">
        <v>140</v>
      </c>
    </row>
    <row r="191" spans="2:65" s="13" customFormat="1" ht="12">
      <c r="B191" s="225"/>
      <c r="C191" s="226"/>
      <c r="D191" s="215" t="s">
        <v>149</v>
      </c>
      <c r="E191" s="239" t="s">
        <v>22</v>
      </c>
      <c r="F191" s="240" t="s">
        <v>24</v>
      </c>
      <c r="G191" s="226"/>
      <c r="H191" s="241">
        <v>1</v>
      </c>
      <c r="I191" s="231"/>
      <c r="J191" s="226"/>
      <c r="K191" s="226"/>
      <c r="L191" s="232"/>
      <c r="M191" s="233"/>
      <c r="N191" s="234"/>
      <c r="O191" s="234"/>
      <c r="P191" s="234"/>
      <c r="Q191" s="234"/>
      <c r="R191" s="234"/>
      <c r="S191" s="234"/>
      <c r="T191" s="235"/>
      <c r="AT191" s="236" t="s">
        <v>149</v>
      </c>
      <c r="AU191" s="236" t="s">
        <v>81</v>
      </c>
      <c r="AV191" s="13" t="s">
        <v>81</v>
      </c>
      <c r="AW191" s="13" t="s">
        <v>37</v>
      </c>
      <c r="AX191" s="13" t="s">
        <v>24</v>
      </c>
      <c r="AY191" s="236" t="s">
        <v>140</v>
      </c>
    </row>
    <row r="192" spans="2:65" s="11" customFormat="1" ht="29.85" customHeight="1">
      <c r="B192" s="184"/>
      <c r="C192" s="185"/>
      <c r="D192" s="198" t="s">
        <v>73</v>
      </c>
      <c r="E192" s="199" t="s">
        <v>248</v>
      </c>
      <c r="F192" s="199" t="s">
        <v>249</v>
      </c>
      <c r="G192" s="185"/>
      <c r="H192" s="185"/>
      <c r="I192" s="188"/>
      <c r="J192" s="200">
        <f>BK192</f>
        <v>0</v>
      </c>
      <c r="K192" s="185"/>
      <c r="L192" s="190"/>
      <c r="M192" s="191"/>
      <c r="N192" s="192"/>
      <c r="O192" s="192"/>
      <c r="P192" s="193">
        <f>SUM(P193:P197)</f>
        <v>0</v>
      </c>
      <c r="Q192" s="192"/>
      <c r="R192" s="193">
        <f>SUM(R193:R197)</f>
        <v>1.72431</v>
      </c>
      <c r="S192" s="192"/>
      <c r="T192" s="194">
        <f>SUM(T193:T197)</f>
        <v>0</v>
      </c>
      <c r="AR192" s="195" t="s">
        <v>24</v>
      </c>
      <c r="AT192" s="196" t="s">
        <v>73</v>
      </c>
      <c r="AU192" s="196" t="s">
        <v>24</v>
      </c>
      <c r="AY192" s="195" t="s">
        <v>140</v>
      </c>
      <c r="BK192" s="197">
        <f>SUM(BK193:BK197)</f>
        <v>0</v>
      </c>
    </row>
    <row r="193" spans="2:65" s="1" customFormat="1" ht="22.5" customHeight="1">
      <c r="B193" s="42"/>
      <c r="C193" s="201" t="s">
        <v>250</v>
      </c>
      <c r="D193" s="201" t="s">
        <v>143</v>
      </c>
      <c r="E193" s="202" t="s">
        <v>251</v>
      </c>
      <c r="F193" s="203" t="s">
        <v>252</v>
      </c>
      <c r="G193" s="204" t="s">
        <v>183</v>
      </c>
      <c r="H193" s="205">
        <v>14.7</v>
      </c>
      <c r="I193" s="206"/>
      <c r="J193" s="207">
        <f>ROUND(I193*H193,2)</f>
        <v>0</v>
      </c>
      <c r="K193" s="203" t="s">
        <v>164</v>
      </c>
      <c r="L193" s="62"/>
      <c r="M193" s="208" t="s">
        <v>22</v>
      </c>
      <c r="N193" s="209" t="s">
        <v>45</v>
      </c>
      <c r="O193" s="43"/>
      <c r="P193" s="210">
        <f>O193*H193</f>
        <v>0</v>
      </c>
      <c r="Q193" s="210">
        <v>0.1173</v>
      </c>
      <c r="R193" s="210">
        <f>Q193*H193</f>
        <v>1.72431</v>
      </c>
      <c r="S193" s="210">
        <v>0</v>
      </c>
      <c r="T193" s="211">
        <f>S193*H193</f>
        <v>0</v>
      </c>
      <c r="AR193" s="25" t="s">
        <v>147</v>
      </c>
      <c r="AT193" s="25" t="s">
        <v>143</v>
      </c>
      <c r="AU193" s="25" t="s">
        <v>81</v>
      </c>
      <c r="AY193" s="25" t="s">
        <v>140</v>
      </c>
      <c r="BE193" s="212">
        <f>IF(N193="základní",J193,0)</f>
        <v>0</v>
      </c>
      <c r="BF193" s="212">
        <f>IF(N193="snížená",J193,0)</f>
        <v>0</v>
      </c>
      <c r="BG193" s="212">
        <f>IF(N193="zákl. přenesená",J193,0)</f>
        <v>0</v>
      </c>
      <c r="BH193" s="212">
        <f>IF(N193="sníž. přenesená",J193,0)</f>
        <v>0</v>
      </c>
      <c r="BI193" s="212">
        <f>IF(N193="nulová",J193,0)</f>
        <v>0</v>
      </c>
      <c r="BJ193" s="25" t="s">
        <v>24</v>
      </c>
      <c r="BK193" s="212">
        <f>ROUND(I193*H193,2)</f>
        <v>0</v>
      </c>
      <c r="BL193" s="25" t="s">
        <v>147</v>
      </c>
      <c r="BM193" s="25" t="s">
        <v>253</v>
      </c>
    </row>
    <row r="194" spans="2:65" s="1" customFormat="1" ht="48">
      <c r="B194" s="42"/>
      <c r="C194" s="64"/>
      <c r="D194" s="215" t="s">
        <v>166</v>
      </c>
      <c r="E194" s="64"/>
      <c r="F194" s="237" t="s">
        <v>254</v>
      </c>
      <c r="G194" s="64"/>
      <c r="H194" s="64"/>
      <c r="I194" s="169"/>
      <c r="J194" s="64"/>
      <c r="K194" s="64"/>
      <c r="L194" s="62"/>
      <c r="M194" s="238"/>
      <c r="N194" s="43"/>
      <c r="O194" s="43"/>
      <c r="P194" s="43"/>
      <c r="Q194" s="43"/>
      <c r="R194" s="43"/>
      <c r="S194" s="43"/>
      <c r="T194" s="79"/>
      <c r="AT194" s="25" t="s">
        <v>166</v>
      </c>
      <c r="AU194" s="25" t="s">
        <v>81</v>
      </c>
    </row>
    <row r="195" spans="2:65" s="12" customFormat="1" ht="12">
      <c r="B195" s="213"/>
      <c r="C195" s="214"/>
      <c r="D195" s="215" t="s">
        <v>149</v>
      </c>
      <c r="E195" s="216" t="s">
        <v>22</v>
      </c>
      <c r="F195" s="217" t="s">
        <v>255</v>
      </c>
      <c r="G195" s="214"/>
      <c r="H195" s="218" t="s">
        <v>22</v>
      </c>
      <c r="I195" s="219"/>
      <c r="J195" s="214"/>
      <c r="K195" s="214"/>
      <c r="L195" s="220"/>
      <c r="M195" s="221"/>
      <c r="N195" s="222"/>
      <c r="O195" s="222"/>
      <c r="P195" s="222"/>
      <c r="Q195" s="222"/>
      <c r="R195" s="222"/>
      <c r="S195" s="222"/>
      <c r="T195" s="223"/>
      <c r="AT195" s="224" t="s">
        <v>149</v>
      </c>
      <c r="AU195" s="224" t="s">
        <v>81</v>
      </c>
      <c r="AV195" s="12" t="s">
        <v>24</v>
      </c>
      <c r="AW195" s="12" t="s">
        <v>37</v>
      </c>
      <c r="AX195" s="12" t="s">
        <v>74</v>
      </c>
      <c r="AY195" s="224" t="s">
        <v>140</v>
      </c>
    </row>
    <row r="196" spans="2:65" s="12" customFormat="1" ht="12">
      <c r="B196" s="213"/>
      <c r="C196" s="214"/>
      <c r="D196" s="215" t="s">
        <v>149</v>
      </c>
      <c r="E196" s="216" t="s">
        <v>22</v>
      </c>
      <c r="F196" s="217" t="s">
        <v>256</v>
      </c>
      <c r="G196" s="214"/>
      <c r="H196" s="218" t="s">
        <v>22</v>
      </c>
      <c r="I196" s="219"/>
      <c r="J196" s="214"/>
      <c r="K196" s="214"/>
      <c r="L196" s="220"/>
      <c r="M196" s="221"/>
      <c r="N196" s="222"/>
      <c r="O196" s="222"/>
      <c r="P196" s="222"/>
      <c r="Q196" s="222"/>
      <c r="R196" s="222"/>
      <c r="S196" s="222"/>
      <c r="T196" s="223"/>
      <c r="AT196" s="224" t="s">
        <v>149</v>
      </c>
      <c r="AU196" s="224" t="s">
        <v>81</v>
      </c>
      <c r="AV196" s="12" t="s">
        <v>24</v>
      </c>
      <c r="AW196" s="12" t="s">
        <v>37</v>
      </c>
      <c r="AX196" s="12" t="s">
        <v>74</v>
      </c>
      <c r="AY196" s="224" t="s">
        <v>140</v>
      </c>
    </row>
    <row r="197" spans="2:65" s="13" customFormat="1" ht="12">
      <c r="B197" s="225"/>
      <c r="C197" s="226"/>
      <c r="D197" s="215" t="s">
        <v>149</v>
      </c>
      <c r="E197" s="239" t="s">
        <v>22</v>
      </c>
      <c r="F197" s="240" t="s">
        <v>257</v>
      </c>
      <c r="G197" s="226"/>
      <c r="H197" s="241">
        <v>14.7</v>
      </c>
      <c r="I197" s="231"/>
      <c r="J197" s="226"/>
      <c r="K197" s="226"/>
      <c r="L197" s="232"/>
      <c r="M197" s="233"/>
      <c r="N197" s="234"/>
      <c r="O197" s="234"/>
      <c r="P197" s="234"/>
      <c r="Q197" s="234"/>
      <c r="R197" s="234"/>
      <c r="S197" s="234"/>
      <c r="T197" s="235"/>
      <c r="AT197" s="236" t="s">
        <v>149</v>
      </c>
      <c r="AU197" s="236" t="s">
        <v>81</v>
      </c>
      <c r="AV197" s="13" t="s">
        <v>81</v>
      </c>
      <c r="AW197" s="13" t="s">
        <v>37</v>
      </c>
      <c r="AX197" s="13" t="s">
        <v>24</v>
      </c>
      <c r="AY197" s="236" t="s">
        <v>140</v>
      </c>
    </row>
    <row r="198" spans="2:65" s="11" customFormat="1" ht="29.85" customHeight="1">
      <c r="B198" s="184"/>
      <c r="C198" s="185"/>
      <c r="D198" s="198" t="s">
        <v>73</v>
      </c>
      <c r="E198" s="199" t="s">
        <v>258</v>
      </c>
      <c r="F198" s="199" t="s">
        <v>259</v>
      </c>
      <c r="G198" s="185"/>
      <c r="H198" s="185"/>
      <c r="I198" s="188"/>
      <c r="J198" s="200">
        <f>BK198</f>
        <v>0</v>
      </c>
      <c r="K198" s="185"/>
      <c r="L198" s="190"/>
      <c r="M198" s="191"/>
      <c r="N198" s="192"/>
      <c r="O198" s="192"/>
      <c r="P198" s="193">
        <f>SUM(P199:P218)</f>
        <v>0</v>
      </c>
      <c r="Q198" s="192"/>
      <c r="R198" s="193">
        <f>SUM(R199:R218)</f>
        <v>0.46537999999999996</v>
      </c>
      <c r="S198" s="192"/>
      <c r="T198" s="194">
        <f>SUM(T199:T218)</f>
        <v>0</v>
      </c>
      <c r="AR198" s="195" t="s">
        <v>24</v>
      </c>
      <c r="AT198" s="196" t="s">
        <v>73</v>
      </c>
      <c r="AU198" s="196" t="s">
        <v>24</v>
      </c>
      <c r="AY198" s="195" t="s">
        <v>140</v>
      </c>
      <c r="BK198" s="197">
        <f>SUM(BK199:BK218)</f>
        <v>0</v>
      </c>
    </row>
    <row r="199" spans="2:65" s="1" customFormat="1" ht="31.5" customHeight="1">
      <c r="B199" s="42"/>
      <c r="C199" s="201" t="s">
        <v>260</v>
      </c>
      <c r="D199" s="201" t="s">
        <v>143</v>
      </c>
      <c r="E199" s="202" t="s">
        <v>261</v>
      </c>
      <c r="F199" s="203" t="s">
        <v>262</v>
      </c>
      <c r="G199" s="204" t="s">
        <v>155</v>
      </c>
      <c r="H199" s="205">
        <v>1</v>
      </c>
      <c r="I199" s="206"/>
      <c r="J199" s="207">
        <f>ROUND(I199*H199,2)</f>
        <v>0</v>
      </c>
      <c r="K199" s="203" t="s">
        <v>164</v>
      </c>
      <c r="L199" s="62"/>
      <c r="M199" s="208" t="s">
        <v>22</v>
      </c>
      <c r="N199" s="209" t="s">
        <v>45</v>
      </c>
      <c r="O199" s="43"/>
      <c r="P199" s="210">
        <f>O199*H199</f>
        <v>0</v>
      </c>
      <c r="Q199" s="210">
        <v>4.8000000000000001E-4</v>
      </c>
      <c r="R199" s="210">
        <f>Q199*H199</f>
        <v>4.8000000000000001E-4</v>
      </c>
      <c r="S199" s="210">
        <v>0</v>
      </c>
      <c r="T199" s="211">
        <f>S199*H199</f>
        <v>0</v>
      </c>
      <c r="AR199" s="25" t="s">
        <v>147</v>
      </c>
      <c r="AT199" s="25" t="s">
        <v>143</v>
      </c>
      <c r="AU199" s="25" t="s">
        <v>81</v>
      </c>
      <c r="AY199" s="25" t="s">
        <v>140</v>
      </c>
      <c r="BE199" s="212">
        <f>IF(N199="základní",J199,0)</f>
        <v>0</v>
      </c>
      <c r="BF199" s="212">
        <f>IF(N199="snížená",J199,0)</f>
        <v>0</v>
      </c>
      <c r="BG199" s="212">
        <f>IF(N199="zákl. přenesená",J199,0)</f>
        <v>0</v>
      </c>
      <c r="BH199" s="212">
        <f>IF(N199="sníž. přenesená",J199,0)</f>
        <v>0</v>
      </c>
      <c r="BI199" s="212">
        <f>IF(N199="nulová",J199,0)</f>
        <v>0</v>
      </c>
      <c r="BJ199" s="25" t="s">
        <v>24</v>
      </c>
      <c r="BK199" s="212">
        <f>ROUND(I199*H199,2)</f>
        <v>0</v>
      </c>
      <c r="BL199" s="25" t="s">
        <v>147</v>
      </c>
      <c r="BM199" s="25" t="s">
        <v>263</v>
      </c>
    </row>
    <row r="200" spans="2:65" s="1" customFormat="1" ht="120">
      <c r="B200" s="42"/>
      <c r="C200" s="64"/>
      <c r="D200" s="215" t="s">
        <v>166</v>
      </c>
      <c r="E200" s="64"/>
      <c r="F200" s="237" t="s">
        <v>264</v>
      </c>
      <c r="G200" s="64"/>
      <c r="H200" s="64"/>
      <c r="I200" s="169"/>
      <c r="J200" s="64"/>
      <c r="K200" s="64"/>
      <c r="L200" s="62"/>
      <c r="M200" s="238"/>
      <c r="N200" s="43"/>
      <c r="O200" s="43"/>
      <c r="P200" s="43"/>
      <c r="Q200" s="43"/>
      <c r="R200" s="43"/>
      <c r="S200" s="43"/>
      <c r="T200" s="79"/>
      <c r="AT200" s="25" t="s">
        <v>166</v>
      </c>
      <c r="AU200" s="25" t="s">
        <v>81</v>
      </c>
    </row>
    <row r="201" spans="2:65" s="12" customFormat="1" ht="12">
      <c r="B201" s="213"/>
      <c r="C201" s="214"/>
      <c r="D201" s="215" t="s">
        <v>149</v>
      </c>
      <c r="E201" s="216" t="s">
        <v>22</v>
      </c>
      <c r="F201" s="217" t="s">
        <v>265</v>
      </c>
      <c r="G201" s="214"/>
      <c r="H201" s="218" t="s">
        <v>22</v>
      </c>
      <c r="I201" s="219"/>
      <c r="J201" s="214"/>
      <c r="K201" s="214"/>
      <c r="L201" s="220"/>
      <c r="M201" s="221"/>
      <c r="N201" s="222"/>
      <c r="O201" s="222"/>
      <c r="P201" s="222"/>
      <c r="Q201" s="222"/>
      <c r="R201" s="222"/>
      <c r="S201" s="222"/>
      <c r="T201" s="223"/>
      <c r="AT201" s="224" t="s">
        <v>149</v>
      </c>
      <c r="AU201" s="224" t="s">
        <v>81</v>
      </c>
      <c r="AV201" s="12" t="s">
        <v>24</v>
      </c>
      <c r="AW201" s="12" t="s">
        <v>37</v>
      </c>
      <c r="AX201" s="12" t="s">
        <v>74</v>
      </c>
      <c r="AY201" s="224" t="s">
        <v>140</v>
      </c>
    </row>
    <row r="202" spans="2:65" s="13" customFormat="1" ht="12">
      <c r="B202" s="225"/>
      <c r="C202" s="226"/>
      <c r="D202" s="227" t="s">
        <v>149</v>
      </c>
      <c r="E202" s="228" t="s">
        <v>22</v>
      </c>
      <c r="F202" s="229" t="s">
        <v>24</v>
      </c>
      <c r="G202" s="226"/>
      <c r="H202" s="230">
        <v>1</v>
      </c>
      <c r="I202" s="231"/>
      <c r="J202" s="226"/>
      <c r="K202" s="226"/>
      <c r="L202" s="232"/>
      <c r="M202" s="233"/>
      <c r="N202" s="234"/>
      <c r="O202" s="234"/>
      <c r="P202" s="234"/>
      <c r="Q202" s="234"/>
      <c r="R202" s="234"/>
      <c r="S202" s="234"/>
      <c r="T202" s="235"/>
      <c r="AT202" s="236" t="s">
        <v>149</v>
      </c>
      <c r="AU202" s="236" t="s">
        <v>81</v>
      </c>
      <c r="AV202" s="13" t="s">
        <v>81</v>
      </c>
      <c r="AW202" s="13" t="s">
        <v>37</v>
      </c>
      <c r="AX202" s="13" t="s">
        <v>24</v>
      </c>
      <c r="AY202" s="236" t="s">
        <v>140</v>
      </c>
    </row>
    <row r="203" spans="2:65" s="1" customFormat="1" ht="22.5" customHeight="1">
      <c r="B203" s="42"/>
      <c r="C203" s="267" t="s">
        <v>266</v>
      </c>
      <c r="D203" s="267" t="s">
        <v>267</v>
      </c>
      <c r="E203" s="268" t="s">
        <v>268</v>
      </c>
      <c r="F203" s="269" t="s">
        <v>269</v>
      </c>
      <c r="G203" s="270" t="s">
        <v>155</v>
      </c>
      <c r="H203" s="271">
        <v>1</v>
      </c>
      <c r="I203" s="272"/>
      <c r="J203" s="273">
        <f>ROUND(I203*H203,2)</f>
        <v>0</v>
      </c>
      <c r="K203" s="269" t="s">
        <v>22</v>
      </c>
      <c r="L203" s="274"/>
      <c r="M203" s="275" t="s">
        <v>22</v>
      </c>
      <c r="N203" s="276" t="s">
        <v>45</v>
      </c>
      <c r="O203" s="43"/>
      <c r="P203" s="210">
        <f>O203*H203</f>
        <v>0</v>
      </c>
      <c r="Q203" s="210">
        <v>1.1599999999999999E-2</v>
      </c>
      <c r="R203" s="210">
        <f>Q203*H203</f>
        <v>1.1599999999999999E-2</v>
      </c>
      <c r="S203" s="210">
        <v>0</v>
      </c>
      <c r="T203" s="211">
        <f>S203*H203</f>
        <v>0</v>
      </c>
      <c r="AR203" s="25" t="s">
        <v>210</v>
      </c>
      <c r="AT203" s="25" t="s">
        <v>267</v>
      </c>
      <c r="AU203" s="25" t="s">
        <v>81</v>
      </c>
      <c r="AY203" s="25" t="s">
        <v>140</v>
      </c>
      <c r="BE203" s="212">
        <f>IF(N203="základní",J203,0)</f>
        <v>0</v>
      </c>
      <c r="BF203" s="212">
        <f>IF(N203="snížená",J203,0)</f>
        <v>0</v>
      </c>
      <c r="BG203" s="212">
        <f>IF(N203="zákl. přenesená",J203,0)</f>
        <v>0</v>
      </c>
      <c r="BH203" s="212">
        <f>IF(N203="sníž. přenesená",J203,0)</f>
        <v>0</v>
      </c>
      <c r="BI203" s="212">
        <f>IF(N203="nulová",J203,0)</f>
        <v>0</v>
      </c>
      <c r="BJ203" s="25" t="s">
        <v>24</v>
      </c>
      <c r="BK203" s="212">
        <f>ROUND(I203*H203,2)</f>
        <v>0</v>
      </c>
      <c r="BL203" s="25" t="s">
        <v>147</v>
      </c>
      <c r="BM203" s="25" t="s">
        <v>270</v>
      </c>
    </row>
    <row r="204" spans="2:65" s="12" customFormat="1" ht="12">
      <c r="B204" s="213"/>
      <c r="C204" s="214"/>
      <c r="D204" s="215" t="s">
        <v>149</v>
      </c>
      <c r="E204" s="216" t="s">
        <v>22</v>
      </c>
      <c r="F204" s="217" t="s">
        <v>271</v>
      </c>
      <c r="G204" s="214"/>
      <c r="H204" s="218" t="s">
        <v>22</v>
      </c>
      <c r="I204" s="219"/>
      <c r="J204" s="214"/>
      <c r="K204" s="214"/>
      <c r="L204" s="220"/>
      <c r="M204" s="221"/>
      <c r="N204" s="222"/>
      <c r="O204" s="222"/>
      <c r="P204" s="222"/>
      <c r="Q204" s="222"/>
      <c r="R204" s="222"/>
      <c r="S204" s="222"/>
      <c r="T204" s="223"/>
      <c r="AT204" s="224" t="s">
        <v>149</v>
      </c>
      <c r="AU204" s="224" t="s">
        <v>81</v>
      </c>
      <c r="AV204" s="12" t="s">
        <v>24</v>
      </c>
      <c r="AW204" s="12" t="s">
        <v>37</v>
      </c>
      <c r="AX204" s="12" t="s">
        <v>74</v>
      </c>
      <c r="AY204" s="224" t="s">
        <v>140</v>
      </c>
    </row>
    <row r="205" spans="2:65" s="12" customFormat="1" ht="12">
      <c r="B205" s="213"/>
      <c r="C205" s="214"/>
      <c r="D205" s="215" t="s">
        <v>149</v>
      </c>
      <c r="E205" s="216" t="s">
        <v>22</v>
      </c>
      <c r="F205" s="217" t="s">
        <v>272</v>
      </c>
      <c r="G205" s="214"/>
      <c r="H205" s="218" t="s">
        <v>22</v>
      </c>
      <c r="I205" s="219"/>
      <c r="J205" s="214"/>
      <c r="K205" s="214"/>
      <c r="L205" s="220"/>
      <c r="M205" s="221"/>
      <c r="N205" s="222"/>
      <c r="O205" s="222"/>
      <c r="P205" s="222"/>
      <c r="Q205" s="222"/>
      <c r="R205" s="222"/>
      <c r="S205" s="222"/>
      <c r="T205" s="223"/>
      <c r="AT205" s="224" t="s">
        <v>149</v>
      </c>
      <c r="AU205" s="224" t="s">
        <v>81</v>
      </c>
      <c r="AV205" s="12" t="s">
        <v>24</v>
      </c>
      <c r="AW205" s="12" t="s">
        <v>37</v>
      </c>
      <c r="AX205" s="12" t="s">
        <v>74</v>
      </c>
      <c r="AY205" s="224" t="s">
        <v>140</v>
      </c>
    </row>
    <row r="206" spans="2:65" s="12" customFormat="1" ht="12">
      <c r="B206" s="213"/>
      <c r="C206" s="214"/>
      <c r="D206" s="215" t="s">
        <v>149</v>
      </c>
      <c r="E206" s="216" t="s">
        <v>22</v>
      </c>
      <c r="F206" s="217" t="s">
        <v>265</v>
      </c>
      <c r="G206" s="214"/>
      <c r="H206" s="218" t="s">
        <v>22</v>
      </c>
      <c r="I206" s="219"/>
      <c r="J206" s="214"/>
      <c r="K206" s="214"/>
      <c r="L206" s="220"/>
      <c r="M206" s="221"/>
      <c r="N206" s="222"/>
      <c r="O206" s="222"/>
      <c r="P206" s="222"/>
      <c r="Q206" s="222"/>
      <c r="R206" s="222"/>
      <c r="S206" s="222"/>
      <c r="T206" s="223"/>
      <c r="AT206" s="224" t="s">
        <v>149</v>
      </c>
      <c r="AU206" s="224" t="s">
        <v>81</v>
      </c>
      <c r="AV206" s="12" t="s">
        <v>24</v>
      </c>
      <c r="AW206" s="12" t="s">
        <v>37</v>
      </c>
      <c r="AX206" s="12" t="s">
        <v>74</v>
      </c>
      <c r="AY206" s="224" t="s">
        <v>140</v>
      </c>
    </row>
    <row r="207" spans="2:65" s="13" customFormat="1" ht="12">
      <c r="B207" s="225"/>
      <c r="C207" s="226"/>
      <c r="D207" s="227" t="s">
        <v>149</v>
      </c>
      <c r="E207" s="228" t="s">
        <v>22</v>
      </c>
      <c r="F207" s="229" t="s">
        <v>24</v>
      </c>
      <c r="G207" s="226"/>
      <c r="H207" s="230">
        <v>1</v>
      </c>
      <c r="I207" s="231"/>
      <c r="J207" s="226"/>
      <c r="K207" s="226"/>
      <c r="L207" s="232"/>
      <c r="M207" s="233"/>
      <c r="N207" s="234"/>
      <c r="O207" s="234"/>
      <c r="P207" s="234"/>
      <c r="Q207" s="234"/>
      <c r="R207" s="234"/>
      <c r="S207" s="234"/>
      <c r="T207" s="235"/>
      <c r="AT207" s="236" t="s">
        <v>149</v>
      </c>
      <c r="AU207" s="236" t="s">
        <v>81</v>
      </c>
      <c r="AV207" s="13" t="s">
        <v>81</v>
      </c>
      <c r="AW207" s="13" t="s">
        <v>37</v>
      </c>
      <c r="AX207" s="13" t="s">
        <v>24</v>
      </c>
      <c r="AY207" s="236" t="s">
        <v>140</v>
      </c>
    </row>
    <row r="208" spans="2:65" s="1" customFormat="1" ht="31.5" customHeight="1">
      <c r="B208" s="42"/>
      <c r="C208" s="201" t="s">
        <v>10</v>
      </c>
      <c r="D208" s="201" t="s">
        <v>143</v>
      </c>
      <c r="E208" s="202" t="s">
        <v>273</v>
      </c>
      <c r="F208" s="203" t="s">
        <v>274</v>
      </c>
      <c r="G208" s="204" t="s">
        <v>155</v>
      </c>
      <c r="H208" s="205">
        <v>1</v>
      </c>
      <c r="I208" s="206"/>
      <c r="J208" s="207">
        <f>ROUND(I208*H208,2)</f>
        <v>0</v>
      </c>
      <c r="K208" s="203" t="s">
        <v>164</v>
      </c>
      <c r="L208" s="62"/>
      <c r="M208" s="208" t="s">
        <v>22</v>
      </c>
      <c r="N208" s="209" t="s">
        <v>45</v>
      </c>
      <c r="O208" s="43"/>
      <c r="P208" s="210">
        <f>O208*H208</f>
        <v>0</v>
      </c>
      <c r="Q208" s="210">
        <v>0.44169999999999998</v>
      </c>
      <c r="R208" s="210">
        <f>Q208*H208</f>
        <v>0.44169999999999998</v>
      </c>
      <c r="S208" s="210">
        <v>0</v>
      </c>
      <c r="T208" s="211">
        <f>S208*H208</f>
        <v>0</v>
      </c>
      <c r="AR208" s="25" t="s">
        <v>147</v>
      </c>
      <c r="AT208" s="25" t="s">
        <v>143</v>
      </c>
      <c r="AU208" s="25" t="s">
        <v>81</v>
      </c>
      <c r="AY208" s="25" t="s">
        <v>140</v>
      </c>
      <c r="BE208" s="212">
        <f>IF(N208="základní",J208,0)</f>
        <v>0</v>
      </c>
      <c r="BF208" s="212">
        <f>IF(N208="snížená",J208,0)</f>
        <v>0</v>
      </c>
      <c r="BG208" s="212">
        <f>IF(N208="zákl. přenesená",J208,0)</f>
        <v>0</v>
      </c>
      <c r="BH208" s="212">
        <f>IF(N208="sníž. přenesená",J208,0)</f>
        <v>0</v>
      </c>
      <c r="BI208" s="212">
        <f>IF(N208="nulová",J208,0)</f>
        <v>0</v>
      </c>
      <c r="BJ208" s="25" t="s">
        <v>24</v>
      </c>
      <c r="BK208" s="212">
        <f>ROUND(I208*H208,2)</f>
        <v>0</v>
      </c>
      <c r="BL208" s="25" t="s">
        <v>147</v>
      </c>
      <c r="BM208" s="25" t="s">
        <v>275</v>
      </c>
    </row>
    <row r="209" spans="2:65" s="1" customFormat="1" ht="96">
      <c r="B209" s="42"/>
      <c r="C209" s="64"/>
      <c r="D209" s="215" t="s">
        <v>166</v>
      </c>
      <c r="E209" s="64"/>
      <c r="F209" s="237" t="s">
        <v>276</v>
      </c>
      <c r="G209" s="64"/>
      <c r="H209" s="64"/>
      <c r="I209" s="169"/>
      <c r="J209" s="64"/>
      <c r="K209" s="64"/>
      <c r="L209" s="62"/>
      <c r="M209" s="238"/>
      <c r="N209" s="43"/>
      <c r="O209" s="43"/>
      <c r="P209" s="43"/>
      <c r="Q209" s="43"/>
      <c r="R209" s="43"/>
      <c r="S209" s="43"/>
      <c r="T209" s="79"/>
      <c r="AT209" s="25" t="s">
        <v>166</v>
      </c>
      <c r="AU209" s="25" t="s">
        <v>81</v>
      </c>
    </row>
    <row r="210" spans="2:65" s="12" customFormat="1" ht="12">
      <c r="B210" s="213"/>
      <c r="C210" s="214"/>
      <c r="D210" s="215" t="s">
        <v>149</v>
      </c>
      <c r="E210" s="216" t="s">
        <v>22</v>
      </c>
      <c r="F210" s="217" t="s">
        <v>277</v>
      </c>
      <c r="G210" s="214"/>
      <c r="H210" s="218" t="s">
        <v>22</v>
      </c>
      <c r="I210" s="219"/>
      <c r="J210" s="214"/>
      <c r="K210" s="214"/>
      <c r="L210" s="220"/>
      <c r="M210" s="221"/>
      <c r="N210" s="222"/>
      <c r="O210" s="222"/>
      <c r="P210" s="222"/>
      <c r="Q210" s="222"/>
      <c r="R210" s="222"/>
      <c r="S210" s="222"/>
      <c r="T210" s="223"/>
      <c r="AT210" s="224" t="s">
        <v>149</v>
      </c>
      <c r="AU210" s="224" t="s">
        <v>81</v>
      </c>
      <c r="AV210" s="12" t="s">
        <v>24</v>
      </c>
      <c r="AW210" s="12" t="s">
        <v>37</v>
      </c>
      <c r="AX210" s="12" t="s">
        <v>74</v>
      </c>
      <c r="AY210" s="224" t="s">
        <v>140</v>
      </c>
    </row>
    <row r="211" spans="2:65" s="13" customFormat="1" ht="12">
      <c r="B211" s="225"/>
      <c r="C211" s="226"/>
      <c r="D211" s="227" t="s">
        <v>149</v>
      </c>
      <c r="E211" s="228" t="s">
        <v>22</v>
      </c>
      <c r="F211" s="229" t="s">
        <v>24</v>
      </c>
      <c r="G211" s="226"/>
      <c r="H211" s="230">
        <v>1</v>
      </c>
      <c r="I211" s="231"/>
      <c r="J211" s="226"/>
      <c r="K211" s="226"/>
      <c r="L211" s="232"/>
      <c r="M211" s="233"/>
      <c r="N211" s="234"/>
      <c r="O211" s="234"/>
      <c r="P211" s="234"/>
      <c r="Q211" s="234"/>
      <c r="R211" s="234"/>
      <c r="S211" s="234"/>
      <c r="T211" s="235"/>
      <c r="AT211" s="236" t="s">
        <v>149</v>
      </c>
      <c r="AU211" s="236" t="s">
        <v>81</v>
      </c>
      <c r="AV211" s="13" t="s">
        <v>81</v>
      </c>
      <c r="AW211" s="13" t="s">
        <v>37</v>
      </c>
      <c r="AX211" s="13" t="s">
        <v>24</v>
      </c>
      <c r="AY211" s="236" t="s">
        <v>140</v>
      </c>
    </row>
    <row r="212" spans="2:65" s="1" customFormat="1" ht="22.5" customHeight="1">
      <c r="B212" s="42"/>
      <c r="C212" s="267" t="s">
        <v>278</v>
      </c>
      <c r="D212" s="267" t="s">
        <v>267</v>
      </c>
      <c r="E212" s="268" t="s">
        <v>279</v>
      </c>
      <c r="F212" s="269" t="s">
        <v>280</v>
      </c>
      <c r="G212" s="270" t="s">
        <v>155</v>
      </c>
      <c r="H212" s="271">
        <v>1</v>
      </c>
      <c r="I212" s="272"/>
      <c r="J212" s="273">
        <f>ROUND(I212*H212,2)</f>
        <v>0</v>
      </c>
      <c r="K212" s="269" t="s">
        <v>22</v>
      </c>
      <c r="L212" s="274"/>
      <c r="M212" s="275" t="s">
        <v>22</v>
      </c>
      <c r="N212" s="276" t="s">
        <v>45</v>
      </c>
      <c r="O212" s="43"/>
      <c r="P212" s="210">
        <f>O212*H212</f>
        <v>0</v>
      </c>
      <c r="Q212" s="210">
        <v>1.1599999999999999E-2</v>
      </c>
      <c r="R212" s="210">
        <f>Q212*H212</f>
        <v>1.1599999999999999E-2</v>
      </c>
      <c r="S212" s="210">
        <v>0</v>
      </c>
      <c r="T212" s="211">
        <f>S212*H212</f>
        <v>0</v>
      </c>
      <c r="AR212" s="25" t="s">
        <v>210</v>
      </c>
      <c r="AT212" s="25" t="s">
        <v>267</v>
      </c>
      <c r="AU212" s="25" t="s">
        <v>81</v>
      </c>
      <c r="AY212" s="25" t="s">
        <v>140</v>
      </c>
      <c r="BE212" s="212">
        <f>IF(N212="základní",J212,0)</f>
        <v>0</v>
      </c>
      <c r="BF212" s="212">
        <f>IF(N212="snížená",J212,0)</f>
        <v>0</v>
      </c>
      <c r="BG212" s="212">
        <f>IF(N212="zákl. přenesená",J212,0)</f>
        <v>0</v>
      </c>
      <c r="BH212" s="212">
        <f>IF(N212="sníž. přenesená",J212,0)</f>
        <v>0</v>
      </c>
      <c r="BI212" s="212">
        <f>IF(N212="nulová",J212,0)</f>
        <v>0</v>
      </c>
      <c r="BJ212" s="25" t="s">
        <v>24</v>
      </c>
      <c r="BK212" s="212">
        <f>ROUND(I212*H212,2)</f>
        <v>0</v>
      </c>
      <c r="BL212" s="25" t="s">
        <v>147</v>
      </c>
      <c r="BM212" s="25" t="s">
        <v>281</v>
      </c>
    </row>
    <row r="213" spans="2:65" s="12" customFormat="1" ht="12">
      <c r="B213" s="213"/>
      <c r="C213" s="214"/>
      <c r="D213" s="215" t="s">
        <v>149</v>
      </c>
      <c r="E213" s="216" t="s">
        <v>22</v>
      </c>
      <c r="F213" s="217" t="s">
        <v>282</v>
      </c>
      <c r="G213" s="214"/>
      <c r="H213" s="218" t="s">
        <v>22</v>
      </c>
      <c r="I213" s="219"/>
      <c r="J213" s="214"/>
      <c r="K213" s="214"/>
      <c r="L213" s="220"/>
      <c r="M213" s="221"/>
      <c r="N213" s="222"/>
      <c r="O213" s="222"/>
      <c r="P213" s="222"/>
      <c r="Q213" s="222"/>
      <c r="R213" s="222"/>
      <c r="S213" s="222"/>
      <c r="T213" s="223"/>
      <c r="AT213" s="224" t="s">
        <v>149</v>
      </c>
      <c r="AU213" s="224" t="s">
        <v>81</v>
      </c>
      <c r="AV213" s="12" t="s">
        <v>24</v>
      </c>
      <c r="AW213" s="12" t="s">
        <v>37</v>
      </c>
      <c r="AX213" s="12" t="s">
        <v>74</v>
      </c>
      <c r="AY213" s="224" t="s">
        <v>140</v>
      </c>
    </row>
    <row r="214" spans="2:65" s="12" customFormat="1" ht="12">
      <c r="B214" s="213"/>
      <c r="C214" s="214"/>
      <c r="D214" s="215" t="s">
        <v>149</v>
      </c>
      <c r="E214" s="216" t="s">
        <v>22</v>
      </c>
      <c r="F214" s="217" t="s">
        <v>283</v>
      </c>
      <c r="G214" s="214"/>
      <c r="H214" s="218" t="s">
        <v>22</v>
      </c>
      <c r="I214" s="219"/>
      <c r="J214" s="214"/>
      <c r="K214" s="214"/>
      <c r="L214" s="220"/>
      <c r="M214" s="221"/>
      <c r="N214" s="222"/>
      <c r="O214" s="222"/>
      <c r="P214" s="222"/>
      <c r="Q214" s="222"/>
      <c r="R214" s="222"/>
      <c r="S214" s="222"/>
      <c r="T214" s="223"/>
      <c r="AT214" s="224" t="s">
        <v>149</v>
      </c>
      <c r="AU214" s="224" t="s">
        <v>81</v>
      </c>
      <c r="AV214" s="12" t="s">
        <v>24</v>
      </c>
      <c r="AW214" s="12" t="s">
        <v>37</v>
      </c>
      <c r="AX214" s="12" t="s">
        <v>74</v>
      </c>
      <c r="AY214" s="224" t="s">
        <v>140</v>
      </c>
    </row>
    <row r="215" spans="2:65" s="12" customFormat="1" ht="12">
      <c r="B215" s="213"/>
      <c r="C215" s="214"/>
      <c r="D215" s="215" t="s">
        <v>149</v>
      </c>
      <c r="E215" s="216" t="s">
        <v>22</v>
      </c>
      <c r="F215" s="217" t="s">
        <v>271</v>
      </c>
      <c r="G215" s="214"/>
      <c r="H215" s="218" t="s">
        <v>22</v>
      </c>
      <c r="I215" s="219"/>
      <c r="J215" s="214"/>
      <c r="K215" s="214"/>
      <c r="L215" s="220"/>
      <c r="M215" s="221"/>
      <c r="N215" s="222"/>
      <c r="O215" s="222"/>
      <c r="P215" s="222"/>
      <c r="Q215" s="222"/>
      <c r="R215" s="222"/>
      <c r="S215" s="222"/>
      <c r="T215" s="223"/>
      <c r="AT215" s="224" t="s">
        <v>149</v>
      </c>
      <c r="AU215" s="224" t="s">
        <v>81</v>
      </c>
      <c r="AV215" s="12" t="s">
        <v>24</v>
      </c>
      <c r="AW215" s="12" t="s">
        <v>37</v>
      </c>
      <c r="AX215" s="12" t="s">
        <v>74</v>
      </c>
      <c r="AY215" s="224" t="s">
        <v>140</v>
      </c>
    </row>
    <row r="216" spans="2:65" s="12" customFormat="1" ht="12">
      <c r="B216" s="213"/>
      <c r="C216" s="214"/>
      <c r="D216" s="215" t="s">
        <v>149</v>
      </c>
      <c r="E216" s="216" t="s">
        <v>22</v>
      </c>
      <c r="F216" s="217" t="s">
        <v>272</v>
      </c>
      <c r="G216" s="214"/>
      <c r="H216" s="218" t="s">
        <v>22</v>
      </c>
      <c r="I216" s="219"/>
      <c r="J216" s="214"/>
      <c r="K216" s="214"/>
      <c r="L216" s="220"/>
      <c r="M216" s="221"/>
      <c r="N216" s="222"/>
      <c r="O216" s="222"/>
      <c r="P216" s="222"/>
      <c r="Q216" s="222"/>
      <c r="R216" s="222"/>
      <c r="S216" s="222"/>
      <c r="T216" s="223"/>
      <c r="AT216" s="224" t="s">
        <v>149</v>
      </c>
      <c r="AU216" s="224" t="s">
        <v>81</v>
      </c>
      <c r="AV216" s="12" t="s">
        <v>24</v>
      </c>
      <c r="AW216" s="12" t="s">
        <v>37</v>
      </c>
      <c r="AX216" s="12" t="s">
        <v>74</v>
      </c>
      <c r="AY216" s="224" t="s">
        <v>140</v>
      </c>
    </row>
    <row r="217" spans="2:65" s="12" customFormat="1" ht="12">
      <c r="B217" s="213"/>
      <c r="C217" s="214"/>
      <c r="D217" s="215" t="s">
        <v>149</v>
      </c>
      <c r="E217" s="216" t="s">
        <v>22</v>
      </c>
      <c r="F217" s="217" t="s">
        <v>277</v>
      </c>
      <c r="G217" s="214"/>
      <c r="H217" s="218" t="s">
        <v>22</v>
      </c>
      <c r="I217" s="219"/>
      <c r="J217" s="214"/>
      <c r="K217" s="214"/>
      <c r="L217" s="220"/>
      <c r="M217" s="221"/>
      <c r="N217" s="222"/>
      <c r="O217" s="222"/>
      <c r="P217" s="222"/>
      <c r="Q217" s="222"/>
      <c r="R217" s="222"/>
      <c r="S217" s="222"/>
      <c r="T217" s="223"/>
      <c r="AT217" s="224" t="s">
        <v>149</v>
      </c>
      <c r="AU217" s="224" t="s">
        <v>81</v>
      </c>
      <c r="AV217" s="12" t="s">
        <v>24</v>
      </c>
      <c r="AW217" s="12" t="s">
        <v>37</v>
      </c>
      <c r="AX217" s="12" t="s">
        <v>74</v>
      </c>
      <c r="AY217" s="224" t="s">
        <v>140</v>
      </c>
    </row>
    <row r="218" spans="2:65" s="13" customFormat="1" ht="12">
      <c r="B218" s="225"/>
      <c r="C218" s="226"/>
      <c r="D218" s="215" t="s">
        <v>149</v>
      </c>
      <c r="E218" s="239" t="s">
        <v>22</v>
      </c>
      <c r="F218" s="240" t="s">
        <v>24</v>
      </c>
      <c r="G218" s="226"/>
      <c r="H218" s="241">
        <v>1</v>
      </c>
      <c r="I218" s="231"/>
      <c r="J218" s="226"/>
      <c r="K218" s="226"/>
      <c r="L218" s="232"/>
      <c r="M218" s="233"/>
      <c r="N218" s="234"/>
      <c r="O218" s="234"/>
      <c r="P218" s="234"/>
      <c r="Q218" s="234"/>
      <c r="R218" s="234"/>
      <c r="S218" s="234"/>
      <c r="T218" s="235"/>
      <c r="AT218" s="236" t="s">
        <v>149</v>
      </c>
      <c r="AU218" s="236" t="s">
        <v>81</v>
      </c>
      <c r="AV218" s="13" t="s">
        <v>81</v>
      </c>
      <c r="AW218" s="13" t="s">
        <v>37</v>
      </c>
      <c r="AX218" s="13" t="s">
        <v>24</v>
      </c>
      <c r="AY218" s="236" t="s">
        <v>140</v>
      </c>
    </row>
    <row r="219" spans="2:65" s="11" customFormat="1" ht="29.85" customHeight="1">
      <c r="B219" s="184"/>
      <c r="C219" s="185"/>
      <c r="D219" s="198" t="s">
        <v>73</v>
      </c>
      <c r="E219" s="199" t="s">
        <v>284</v>
      </c>
      <c r="F219" s="199" t="s">
        <v>285</v>
      </c>
      <c r="G219" s="185"/>
      <c r="H219" s="185"/>
      <c r="I219" s="188"/>
      <c r="J219" s="200">
        <f>BK219</f>
        <v>0</v>
      </c>
      <c r="K219" s="185"/>
      <c r="L219" s="190"/>
      <c r="M219" s="191"/>
      <c r="N219" s="192"/>
      <c r="O219" s="192"/>
      <c r="P219" s="193">
        <f>SUM(P220:P224)</f>
        <v>0</v>
      </c>
      <c r="Q219" s="192"/>
      <c r="R219" s="193">
        <f>SUM(R220:R224)</f>
        <v>1.9109999999999997E-3</v>
      </c>
      <c r="S219" s="192"/>
      <c r="T219" s="194">
        <f>SUM(T220:T224)</f>
        <v>0</v>
      </c>
      <c r="AR219" s="195" t="s">
        <v>24</v>
      </c>
      <c r="AT219" s="196" t="s">
        <v>73</v>
      </c>
      <c r="AU219" s="196" t="s">
        <v>24</v>
      </c>
      <c r="AY219" s="195" t="s">
        <v>140</v>
      </c>
      <c r="BK219" s="197">
        <f>SUM(BK220:BK224)</f>
        <v>0</v>
      </c>
    </row>
    <row r="220" spans="2:65" s="1" customFormat="1" ht="31.5" customHeight="1">
      <c r="B220" s="42"/>
      <c r="C220" s="201" t="s">
        <v>286</v>
      </c>
      <c r="D220" s="201" t="s">
        <v>143</v>
      </c>
      <c r="E220" s="202" t="s">
        <v>287</v>
      </c>
      <c r="F220" s="203" t="s">
        <v>288</v>
      </c>
      <c r="G220" s="204" t="s">
        <v>183</v>
      </c>
      <c r="H220" s="205">
        <v>14.7</v>
      </c>
      <c r="I220" s="206"/>
      <c r="J220" s="207">
        <f>ROUND(I220*H220,2)</f>
        <v>0</v>
      </c>
      <c r="K220" s="203" t="s">
        <v>164</v>
      </c>
      <c r="L220" s="62"/>
      <c r="M220" s="208" t="s">
        <v>22</v>
      </c>
      <c r="N220" s="209" t="s">
        <v>45</v>
      </c>
      <c r="O220" s="43"/>
      <c r="P220" s="210">
        <f>O220*H220</f>
        <v>0</v>
      </c>
      <c r="Q220" s="210">
        <v>1.2999999999999999E-4</v>
      </c>
      <c r="R220" s="210">
        <f>Q220*H220</f>
        <v>1.9109999999999997E-3</v>
      </c>
      <c r="S220" s="210">
        <v>0</v>
      </c>
      <c r="T220" s="211">
        <f>S220*H220</f>
        <v>0</v>
      </c>
      <c r="AR220" s="25" t="s">
        <v>147</v>
      </c>
      <c r="AT220" s="25" t="s">
        <v>143</v>
      </c>
      <c r="AU220" s="25" t="s">
        <v>81</v>
      </c>
      <c r="AY220" s="25" t="s">
        <v>140</v>
      </c>
      <c r="BE220" s="212">
        <f>IF(N220="základní",J220,0)</f>
        <v>0</v>
      </c>
      <c r="BF220" s="212">
        <f>IF(N220="snížená",J220,0)</f>
        <v>0</v>
      </c>
      <c r="BG220" s="212">
        <f>IF(N220="zákl. přenesená",J220,0)</f>
        <v>0</v>
      </c>
      <c r="BH220" s="212">
        <f>IF(N220="sníž. přenesená",J220,0)</f>
        <v>0</v>
      </c>
      <c r="BI220" s="212">
        <f>IF(N220="nulová",J220,0)</f>
        <v>0</v>
      </c>
      <c r="BJ220" s="25" t="s">
        <v>24</v>
      </c>
      <c r="BK220" s="212">
        <f>ROUND(I220*H220,2)</f>
        <v>0</v>
      </c>
      <c r="BL220" s="25" t="s">
        <v>147</v>
      </c>
      <c r="BM220" s="25" t="s">
        <v>289</v>
      </c>
    </row>
    <row r="221" spans="2:65" s="1" customFormat="1" ht="60">
      <c r="B221" s="42"/>
      <c r="C221" s="64"/>
      <c r="D221" s="215" t="s">
        <v>166</v>
      </c>
      <c r="E221" s="64"/>
      <c r="F221" s="237" t="s">
        <v>290</v>
      </c>
      <c r="G221" s="64"/>
      <c r="H221" s="64"/>
      <c r="I221" s="169"/>
      <c r="J221" s="64"/>
      <c r="K221" s="64"/>
      <c r="L221" s="62"/>
      <c r="M221" s="238"/>
      <c r="N221" s="43"/>
      <c r="O221" s="43"/>
      <c r="P221" s="43"/>
      <c r="Q221" s="43"/>
      <c r="R221" s="43"/>
      <c r="S221" s="43"/>
      <c r="T221" s="79"/>
      <c r="AT221" s="25" t="s">
        <v>166</v>
      </c>
      <c r="AU221" s="25" t="s">
        <v>81</v>
      </c>
    </row>
    <row r="222" spans="2:65" s="12" customFormat="1" ht="12">
      <c r="B222" s="213"/>
      <c r="C222" s="214"/>
      <c r="D222" s="215" t="s">
        <v>149</v>
      </c>
      <c r="E222" s="216" t="s">
        <v>22</v>
      </c>
      <c r="F222" s="217" t="s">
        <v>150</v>
      </c>
      <c r="G222" s="214"/>
      <c r="H222" s="218" t="s">
        <v>22</v>
      </c>
      <c r="I222" s="219"/>
      <c r="J222" s="214"/>
      <c r="K222" s="214"/>
      <c r="L222" s="220"/>
      <c r="M222" s="221"/>
      <c r="N222" s="222"/>
      <c r="O222" s="222"/>
      <c r="P222" s="222"/>
      <c r="Q222" s="222"/>
      <c r="R222" s="222"/>
      <c r="S222" s="222"/>
      <c r="T222" s="223"/>
      <c r="AT222" s="224" t="s">
        <v>149</v>
      </c>
      <c r="AU222" s="224" t="s">
        <v>81</v>
      </c>
      <c r="AV222" s="12" t="s">
        <v>24</v>
      </c>
      <c r="AW222" s="12" t="s">
        <v>37</v>
      </c>
      <c r="AX222" s="12" t="s">
        <v>74</v>
      </c>
      <c r="AY222" s="224" t="s">
        <v>140</v>
      </c>
    </row>
    <row r="223" spans="2:65" s="12" customFormat="1" ht="12">
      <c r="B223" s="213"/>
      <c r="C223" s="214"/>
      <c r="D223" s="215" t="s">
        <v>149</v>
      </c>
      <c r="E223" s="216" t="s">
        <v>22</v>
      </c>
      <c r="F223" s="217" t="s">
        <v>291</v>
      </c>
      <c r="G223" s="214"/>
      <c r="H223" s="218" t="s">
        <v>22</v>
      </c>
      <c r="I223" s="219"/>
      <c r="J223" s="214"/>
      <c r="K223" s="214"/>
      <c r="L223" s="220"/>
      <c r="M223" s="221"/>
      <c r="N223" s="222"/>
      <c r="O223" s="222"/>
      <c r="P223" s="222"/>
      <c r="Q223" s="222"/>
      <c r="R223" s="222"/>
      <c r="S223" s="222"/>
      <c r="T223" s="223"/>
      <c r="AT223" s="224" t="s">
        <v>149</v>
      </c>
      <c r="AU223" s="224" t="s">
        <v>81</v>
      </c>
      <c r="AV223" s="12" t="s">
        <v>24</v>
      </c>
      <c r="AW223" s="12" t="s">
        <v>37</v>
      </c>
      <c r="AX223" s="12" t="s">
        <v>74</v>
      </c>
      <c r="AY223" s="224" t="s">
        <v>140</v>
      </c>
    </row>
    <row r="224" spans="2:65" s="13" customFormat="1" ht="12">
      <c r="B224" s="225"/>
      <c r="C224" s="226"/>
      <c r="D224" s="215" t="s">
        <v>149</v>
      </c>
      <c r="E224" s="239" t="s">
        <v>22</v>
      </c>
      <c r="F224" s="240" t="s">
        <v>257</v>
      </c>
      <c r="G224" s="226"/>
      <c r="H224" s="241">
        <v>14.7</v>
      </c>
      <c r="I224" s="231"/>
      <c r="J224" s="226"/>
      <c r="K224" s="226"/>
      <c r="L224" s="232"/>
      <c r="M224" s="233"/>
      <c r="N224" s="234"/>
      <c r="O224" s="234"/>
      <c r="P224" s="234"/>
      <c r="Q224" s="234"/>
      <c r="R224" s="234"/>
      <c r="S224" s="234"/>
      <c r="T224" s="235"/>
      <c r="AT224" s="236" t="s">
        <v>149</v>
      </c>
      <c r="AU224" s="236" t="s">
        <v>81</v>
      </c>
      <c r="AV224" s="13" t="s">
        <v>81</v>
      </c>
      <c r="AW224" s="13" t="s">
        <v>37</v>
      </c>
      <c r="AX224" s="13" t="s">
        <v>24</v>
      </c>
      <c r="AY224" s="236" t="s">
        <v>140</v>
      </c>
    </row>
    <row r="225" spans="2:65" s="11" customFormat="1" ht="29.85" customHeight="1">
      <c r="B225" s="184"/>
      <c r="C225" s="185"/>
      <c r="D225" s="198" t="s">
        <v>73</v>
      </c>
      <c r="E225" s="199" t="s">
        <v>292</v>
      </c>
      <c r="F225" s="199" t="s">
        <v>293</v>
      </c>
      <c r="G225" s="185"/>
      <c r="H225" s="185"/>
      <c r="I225" s="188"/>
      <c r="J225" s="200">
        <f>BK225</f>
        <v>0</v>
      </c>
      <c r="K225" s="185"/>
      <c r="L225" s="190"/>
      <c r="M225" s="191"/>
      <c r="N225" s="192"/>
      <c r="O225" s="192"/>
      <c r="P225" s="193">
        <f>SUM(P226:P240)</f>
        <v>0</v>
      </c>
      <c r="Q225" s="192"/>
      <c r="R225" s="193">
        <f>SUM(R226:R240)</f>
        <v>5.8799999999999998E-4</v>
      </c>
      <c r="S225" s="192"/>
      <c r="T225" s="194">
        <f>SUM(T226:T240)</f>
        <v>0</v>
      </c>
      <c r="AR225" s="195" t="s">
        <v>24</v>
      </c>
      <c r="AT225" s="196" t="s">
        <v>73</v>
      </c>
      <c r="AU225" s="196" t="s">
        <v>24</v>
      </c>
      <c r="AY225" s="195" t="s">
        <v>140</v>
      </c>
      <c r="BK225" s="197">
        <f>SUM(BK226:BK240)</f>
        <v>0</v>
      </c>
    </row>
    <row r="226" spans="2:65" s="1" customFormat="1" ht="57" customHeight="1">
      <c r="B226" s="42"/>
      <c r="C226" s="201" t="s">
        <v>294</v>
      </c>
      <c r="D226" s="201" t="s">
        <v>143</v>
      </c>
      <c r="E226" s="202" t="s">
        <v>295</v>
      </c>
      <c r="F226" s="203" t="s">
        <v>296</v>
      </c>
      <c r="G226" s="204" t="s">
        <v>183</v>
      </c>
      <c r="H226" s="205">
        <v>14.7</v>
      </c>
      <c r="I226" s="206"/>
      <c r="J226" s="207">
        <f>ROUND(I226*H226,2)</f>
        <v>0</v>
      </c>
      <c r="K226" s="203" t="s">
        <v>164</v>
      </c>
      <c r="L226" s="62"/>
      <c r="M226" s="208" t="s">
        <v>22</v>
      </c>
      <c r="N226" s="209" t="s">
        <v>45</v>
      </c>
      <c r="O226" s="43"/>
      <c r="P226" s="210">
        <f>O226*H226</f>
        <v>0</v>
      </c>
      <c r="Q226" s="210">
        <v>4.0000000000000003E-5</v>
      </c>
      <c r="R226" s="210">
        <f>Q226*H226</f>
        <v>5.8799999999999998E-4</v>
      </c>
      <c r="S226" s="210">
        <v>0</v>
      </c>
      <c r="T226" s="211">
        <f>S226*H226</f>
        <v>0</v>
      </c>
      <c r="AR226" s="25" t="s">
        <v>147</v>
      </c>
      <c r="AT226" s="25" t="s">
        <v>143</v>
      </c>
      <c r="AU226" s="25" t="s">
        <v>81</v>
      </c>
      <c r="AY226" s="25" t="s">
        <v>140</v>
      </c>
      <c r="BE226" s="212">
        <f>IF(N226="základní",J226,0)</f>
        <v>0</v>
      </c>
      <c r="BF226" s="212">
        <f>IF(N226="snížená",J226,0)</f>
        <v>0</v>
      </c>
      <c r="BG226" s="212">
        <f>IF(N226="zákl. přenesená",J226,0)</f>
        <v>0</v>
      </c>
      <c r="BH226" s="212">
        <f>IF(N226="sníž. přenesená",J226,0)</f>
        <v>0</v>
      </c>
      <c r="BI226" s="212">
        <f>IF(N226="nulová",J226,0)</f>
        <v>0</v>
      </c>
      <c r="BJ226" s="25" t="s">
        <v>24</v>
      </c>
      <c r="BK226" s="212">
        <f>ROUND(I226*H226,2)</f>
        <v>0</v>
      </c>
      <c r="BL226" s="25" t="s">
        <v>147</v>
      </c>
      <c r="BM226" s="25" t="s">
        <v>297</v>
      </c>
    </row>
    <row r="227" spans="2:65" s="1" customFormat="1" ht="84">
      <c r="B227" s="42"/>
      <c r="C227" s="64"/>
      <c r="D227" s="215" t="s">
        <v>166</v>
      </c>
      <c r="E227" s="64"/>
      <c r="F227" s="237" t="s">
        <v>298</v>
      </c>
      <c r="G227" s="64"/>
      <c r="H227" s="64"/>
      <c r="I227" s="169"/>
      <c r="J227" s="64"/>
      <c r="K227" s="64"/>
      <c r="L227" s="62"/>
      <c r="M227" s="238"/>
      <c r="N227" s="43"/>
      <c r="O227" s="43"/>
      <c r="P227" s="43"/>
      <c r="Q227" s="43"/>
      <c r="R227" s="43"/>
      <c r="S227" s="43"/>
      <c r="T227" s="79"/>
      <c r="AT227" s="25" t="s">
        <v>166</v>
      </c>
      <c r="AU227" s="25" t="s">
        <v>81</v>
      </c>
    </row>
    <row r="228" spans="2:65" s="12" customFormat="1" ht="12">
      <c r="B228" s="213"/>
      <c r="C228" s="214"/>
      <c r="D228" s="215" t="s">
        <v>149</v>
      </c>
      <c r="E228" s="216" t="s">
        <v>22</v>
      </c>
      <c r="F228" s="217" t="s">
        <v>150</v>
      </c>
      <c r="G228" s="214"/>
      <c r="H228" s="218" t="s">
        <v>22</v>
      </c>
      <c r="I228" s="219"/>
      <c r="J228" s="214"/>
      <c r="K228" s="214"/>
      <c r="L228" s="220"/>
      <c r="M228" s="221"/>
      <c r="N228" s="222"/>
      <c r="O228" s="222"/>
      <c r="P228" s="222"/>
      <c r="Q228" s="222"/>
      <c r="R228" s="222"/>
      <c r="S228" s="222"/>
      <c r="T228" s="223"/>
      <c r="AT228" s="224" t="s">
        <v>149</v>
      </c>
      <c r="AU228" s="224" t="s">
        <v>81</v>
      </c>
      <c r="AV228" s="12" t="s">
        <v>24</v>
      </c>
      <c r="AW228" s="12" t="s">
        <v>37</v>
      </c>
      <c r="AX228" s="12" t="s">
        <v>74</v>
      </c>
      <c r="AY228" s="224" t="s">
        <v>140</v>
      </c>
    </row>
    <row r="229" spans="2:65" s="12" customFormat="1" ht="12">
      <c r="B229" s="213"/>
      <c r="C229" s="214"/>
      <c r="D229" s="215" t="s">
        <v>149</v>
      </c>
      <c r="E229" s="216" t="s">
        <v>22</v>
      </c>
      <c r="F229" s="217" t="s">
        <v>291</v>
      </c>
      <c r="G229" s="214"/>
      <c r="H229" s="218" t="s">
        <v>22</v>
      </c>
      <c r="I229" s="219"/>
      <c r="J229" s="214"/>
      <c r="K229" s="214"/>
      <c r="L229" s="220"/>
      <c r="M229" s="221"/>
      <c r="N229" s="222"/>
      <c r="O229" s="222"/>
      <c r="P229" s="222"/>
      <c r="Q229" s="222"/>
      <c r="R229" s="222"/>
      <c r="S229" s="222"/>
      <c r="T229" s="223"/>
      <c r="AT229" s="224" t="s">
        <v>149</v>
      </c>
      <c r="AU229" s="224" t="s">
        <v>81</v>
      </c>
      <c r="AV229" s="12" t="s">
        <v>24</v>
      </c>
      <c r="AW229" s="12" t="s">
        <v>37</v>
      </c>
      <c r="AX229" s="12" t="s">
        <v>74</v>
      </c>
      <c r="AY229" s="224" t="s">
        <v>140</v>
      </c>
    </row>
    <row r="230" spans="2:65" s="13" customFormat="1" ht="12">
      <c r="B230" s="225"/>
      <c r="C230" s="226"/>
      <c r="D230" s="227" t="s">
        <v>149</v>
      </c>
      <c r="E230" s="228" t="s">
        <v>22</v>
      </c>
      <c r="F230" s="229" t="s">
        <v>257</v>
      </c>
      <c r="G230" s="226"/>
      <c r="H230" s="230">
        <v>14.7</v>
      </c>
      <c r="I230" s="231"/>
      <c r="J230" s="226"/>
      <c r="K230" s="226"/>
      <c r="L230" s="232"/>
      <c r="M230" s="233"/>
      <c r="N230" s="234"/>
      <c r="O230" s="234"/>
      <c r="P230" s="234"/>
      <c r="Q230" s="234"/>
      <c r="R230" s="234"/>
      <c r="S230" s="234"/>
      <c r="T230" s="235"/>
      <c r="AT230" s="236" t="s">
        <v>149</v>
      </c>
      <c r="AU230" s="236" t="s">
        <v>81</v>
      </c>
      <c r="AV230" s="13" t="s">
        <v>81</v>
      </c>
      <c r="AW230" s="13" t="s">
        <v>37</v>
      </c>
      <c r="AX230" s="13" t="s">
        <v>24</v>
      </c>
      <c r="AY230" s="236" t="s">
        <v>140</v>
      </c>
    </row>
    <row r="231" spans="2:65" s="1" customFormat="1" ht="22.5" customHeight="1">
      <c r="B231" s="42"/>
      <c r="C231" s="201" t="s">
        <v>299</v>
      </c>
      <c r="D231" s="201" t="s">
        <v>143</v>
      </c>
      <c r="E231" s="202" t="s">
        <v>300</v>
      </c>
      <c r="F231" s="203" t="s">
        <v>301</v>
      </c>
      <c r="G231" s="204" t="s">
        <v>221</v>
      </c>
      <c r="H231" s="205">
        <v>1</v>
      </c>
      <c r="I231" s="206"/>
      <c r="J231" s="207">
        <f>ROUND(I231*H231,2)</f>
        <v>0</v>
      </c>
      <c r="K231" s="203" t="s">
        <v>22</v>
      </c>
      <c r="L231" s="62"/>
      <c r="M231" s="208" t="s">
        <v>22</v>
      </c>
      <c r="N231" s="209" t="s">
        <v>45</v>
      </c>
      <c r="O231" s="43"/>
      <c r="P231" s="210">
        <f>O231*H231</f>
        <v>0</v>
      </c>
      <c r="Q231" s="210">
        <v>0</v>
      </c>
      <c r="R231" s="210">
        <f>Q231*H231</f>
        <v>0</v>
      </c>
      <c r="S231" s="210">
        <v>0</v>
      </c>
      <c r="T231" s="211">
        <f>S231*H231</f>
        <v>0</v>
      </c>
      <c r="AR231" s="25" t="s">
        <v>147</v>
      </c>
      <c r="AT231" s="25" t="s">
        <v>143</v>
      </c>
      <c r="AU231" s="25" t="s">
        <v>81</v>
      </c>
      <c r="AY231" s="25" t="s">
        <v>140</v>
      </c>
      <c r="BE231" s="212">
        <f>IF(N231="základní",J231,0)</f>
        <v>0</v>
      </c>
      <c r="BF231" s="212">
        <f>IF(N231="snížená",J231,0)</f>
        <v>0</v>
      </c>
      <c r="BG231" s="212">
        <f>IF(N231="zákl. přenesená",J231,0)</f>
        <v>0</v>
      </c>
      <c r="BH231" s="212">
        <f>IF(N231="sníž. přenesená",J231,0)</f>
        <v>0</v>
      </c>
      <c r="BI231" s="212">
        <f>IF(N231="nulová",J231,0)</f>
        <v>0</v>
      </c>
      <c r="BJ231" s="25" t="s">
        <v>24</v>
      </c>
      <c r="BK231" s="212">
        <f>ROUND(I231*H231,2)</f>
        <v>0</v>
      </c>
      <c r="BL231" s="25" t="s">
        <v>147</v>
      </c>
      <c r="BM231" s="25" t="s">
        <v>302</v>
      </c>
    </row>
    <row r="232" spans="2:65" s="12" customFormat="1" ht="12">
      <c r="B232" s="213"/>
      <c r="C232" s="214"/>
      <c r="D232" s="215" t="s">
        <v>149</v>
      </c>
      <c r="E232" s="216" t="s">
        <v>22</v>
      </c>
      <c r="F232" s="217" t="s">
        <v>303</v>
      </c>
      <c r="G232" s="214"/>
      <c r="H232" s="218" t="s">
        <v>22</v>
      </c>
      <c r="I232" s="219"/>
      <c r="J232" s="214"/>
      <c r="K232" s="214"/>
      <c r="L232" s="220"/>
      <c r="M232" s="221"/>
      <c r="N232" s="222"/>
      <c r="O232" s="222"/>
      <c r="P232" s="222"/>
      <c r="Q232" s="222"/>
      <c r="R232" s="222"/>
      <c r="S232" s="222"/>
      <c r="T232" s="223"/>
      <c r="AT232" s="224" t="s">
        <v>149</v>
      </c>
      <c r="AU232" s="224" t="s">
        <v>81</v>
      </c>
      <c r="AV232" s="12" t="s">
        <v>24</v>
      </c>
      <c r="AW232" s="12" t="s">
        <v>37</v>
      </c>
      <c r="AX232" s="12" t="s">
        <v>74</v>
      </c>
      <c r="AY232" s="224" t="s">
        <v>140</v>
      </c>
    </row>
    <row r="233" spans="2:65" s="12" customFormat="1" ht="12">
      <c r="B233" s="213"/>
      <c r="C233" s="214"/>
      <c r="D233" s="215" t="s">
        <v>149</v>
      </c>
      <c r="E233" s="216" t="s">
        <v>22</v>
      </c>
      <c r="F233" s="217" t="s">
        <v>304</v>
      </c>
      <c r="G233" s="214"/>
      <c r="H233" s="218" t="s">
        <v>22</v>
      </c>
      <c r="I233" s="219"/>
      <c r="J233" s="214"/>
      <c r="K233" s="214"/>
      <c r="L233" s="220"/>
      <c r="M233" s="221"/>
      <c r="N233" s="222"/>
      <c r="O233" s="222"/>
      <c r="P233" s="222"/>
      <c r="Q233" s="222"/>
      <c r="R233" s="222"/>
      <c r="S233" s="222"/>
      <c r="T233" s="223"/>
      <c r="AT233" s="224" t="s">
        <v>149</v>
      </c>
      <c r="AU233" s="224" t="s">
        <v>81</v>
      </c>
      <c r="AV233" s="12" t="s">
        <v>24</v>
      </c>
      <c r="AW233" s="12" t="s">
        <v>37</v>
      </c>
      <c r="AX233" s="12" t="s">
        <v>74</v>
      </c>
      <c r="AY233" s="224" t="s">
        <v>140</v>
      </c>
    </row>
    <row r="234" spans="2:65" s="12" customFormat="1" ht="12">
      <c r="B234" s="213"/>
      <c r="C234" s="214"/>
      <c r="D234" s="215" t="s">
        <v>149</v>
      </c>
      <c r="E234" s="216" t="s">
        <v>22</v>
      </c>
      <c r="F234" s="217" t="s">
        <v>305</v>
      </c>
      <c r="G234" s="214"/>
      <c r="H234" s="218" t="s">
        <v>22</v>
      </c>
      <c r="I234" s="219"/>
      <c r="J234" s="214"/>
      <c r="K234" s="214"/>
      <c r="L234" s="220"/>
      <c r="M234" s="221"/>
      <c r="N234" s="222"/>
      <c r="O234" s="222"/>
      <c r="P234" s="222"/>
      <c r="Q234" s="222"/>
      <c r="R234" s="222"/>
      <c r="S234" s="222"/>
      <c r="T234" s="223"/>
      <c r="AT234" s="224" t="s">
        <v>149</v>
      </c>
      <c r="AU234" s="224" t="s">
        <v>81</v>
      </c>
      <c r="AV234" s="12" t="s">
        <v>24</v>
      </c>
      <c r="AW234" s="12" t="s">
        <v>37</v>
      </c>
      <c r="AX234" s="12" t="s">
        <v>74</v>
      </c>
      <c r="AY234" s="224" t="s">
        <v>140</v>
      </c>
    </row>
    <row r="235" spans="2:65" s="12" customFormat="1" ht="12">
      <c r="B235" s="213"/>
      <c r="C235" s="214"/>
      <c r="D235" s="215" t="s">
        <v>149</v>
      </c>
      <c r="E235" s="216" t="s">
        <v>22</v>
      </c>
      <c r="F235" s="217" t="s">
        <v>306</v>
      </c>
      <c r="G235" s="214"/>
      <c r="H235" s="218" t="s">
        <v>22</v>
      </c>
      <c r="I235" s="219"/>
      <c r="J235" s="214"/>
      <c r="K235" s="214"/>
      <c r="L235" s="220"/>
      <c r="M235" s="221"/>
      <c r="N235" s="222"/>
      <c r="O235" s="222"/>
      <c r="P235" s="222"/>
      <c r="Q235" s="222"/>
      <c r="R235" s="222"/>
      <c r="S235" s="222"/>
      <c r="T235" s="223"/>
      <c r="AT235" s="224" t="s">
        <v>149</v>
      </c>
      <c r="AU235" s="224" t="s">
        <v>81</v>
      </c>
      <c r="AV235" s="12" t="s">
        <v>24</v>
      </c>
      <c r="AW235" s="12" t="s">
        <v>37</v>
      </c>
      <c r="AX235" s="12" t="s">
        <v>74</v>
      </c>
      <c r="AY235" s="224" t="s">
        <v>140</v>
      </c>
    </row>
    <row r="236" spans="2:65" s="12" customFormat="1" ht="12">
      <c r="B236" s="213"/>
      <c r="C236" s="214"/>
      <c r="D236" s="215" t="s">
        <v>149</v>
      </c>
      <c r="E236" s="216" t="s">
        <v>22</v>
      </c>
      <c r="F236" s="217" t="s">
        <v>307</v>
      </c>
      <c r="G236" s="214"/>
      <c r="H236" s="218" t="s">
        <v>22</v>
      </c>
      <c r="I236" s="219"/>
      <c r="J236" s="214"/>
      <c r="K236" s="214"/>
      <c r="L236" s="220"/>
      <c r="M236" s="221"/>
      <c r="N236" s="222"/>
      <c r="O236" s="222"/>
      <c r="P236" s="222"/>
      <c r="Q236" s="222"/>
      <c r="R236" s="222"/>
      <c r="S236" s="222"/>
      <c r="T236" s="223"/>
      <c r="AT236" s="224" t="s">
        <v>149</v>
      </c>
      <c r="AU236" s="224" t="s">
        <v>81</v>
      </c>
      <c r="AV236" s="12" t="s">
        <v>24</v>
      </c>
      <c r="AW236" s="12" t="s">
        <v>37</v>
      </c>
      <c r="AX236" s="12" t="s">
        <v>74</v>
      </c>
      <c r="AY236" s="224" t="s">
        <v>140</v>
      </c>
    </row>
    <row r="237" spans="2:65" s="12" customFormat="1" ht="12">
      <c r="B237" s="213"/>
      <c r="C237" s="214"/>
      <c r="D237" s="215" t="s">
        <v>149</v>
      </c>
      <c r="E237" s="216" t="s">
        <v>22</v>
      </c>
      <c r="F237" s="217" t="s">
        <v>308</v>
      </c>
      <c r="G237" s="214"/>
      <c r="H237" s="218" t="s">
        <v>22</v>
      </c>
      <c r="I237" s="219"/>
      <c r="J237" s="214"/>
      <c r="K237" s="214"/>
      <c r="L237" s="220"/>
      <c r="M237" s="221"/>
      <c r="N237" s="222"/>
      <c r="O237" s="222"/>
      <c r="P237" s="222"/>
      <c r="Q237" s="222"/>
      <c r="R237" s="222"/>
      <c r="S237" s="222"/>
      <c r="T237" s="223"/>
      <c r="AT237" s="224" t="s">
        <v>149</v>
      </c>
      <c r="AU237" s="224" t="s">
        <v>81</v>
      </c>
      <c r="AV237" s="12" t="s">
        <v>24</v>
      </c>
      <c r="AW237" s="12" t="s">
        <v>37</v>
      </c>
      <c r="AX237" s="12" t="s">
        <v>74</v>
      </c>
      <c r="AY237" s="224" t="s">
        <v>140</v>
      </c>
    </row>
    <row r="238" spans="2:65" s="12" customFormat="1" ht="12">
      <c r="B238" s="213"/>
      <c r="C238" s="214"/>
      <c r="D238" s="215" t="s">
        <v>149</v>
      </c>
      <c r="E238" s="216" t="s">
        <v>22</v>
      </c>
      <c r="F238" s="217" t="s">
        <v>150</v>
      </c>
      <c r="G238" s="214"/>
      <c r="H238" s="218" t="s">
        <v>22</v>
      </c>
      <c r="I238" s="219"/>
      <c r="J238" s="214"/>
      <c r="K238" s="214"/>
      <c r="L238" s="220"/>
      <c r="M238" s="221"/>
      <c r="N238" s="222"/>
      <c r="O238" s="222"/>
      <c r="P238" s="222"/>
      <c r="Q238" s="222"/>
      <c r="R238" s="222"/>
      <c r="S238" s="222"/>
      <c r="T238" s="223"/>
      <c r="AT238" s="224" t="s">
        <v>149</v>
      </c>
      <c r="AU238" s="224" t="s">
        <v>81</v>
      </c>
      <c r="AV238" s="12" t="s">
        <v>24</v>
      </c>
      <c r="AW238" s="12" t="s">
        <v>37</v>
      </c>
      <c r="AX238" s="12" t="s">
        <v>74</v>
      </c>
      <c r="AY238" s="224" t="s">
        <v>140</v>
      </c>
    </row>
    <row r="239" spans="2:65" s="12" customFormat="1" ht="12">
      <c r="B239" s="213"/>
      <c r="C239" s="214"/>
      <c r="D239" s="215" t="s">
        <v>149</v>
      </c>
      <c r="E239" s="216" t="s">
        <v>22</v>
      </c>
      <c r="F239" s="217" t="s">
        <v>291</v>
      </c>
      <c r="G239" s="214"/>
      <c r="H239" s="218" t="s">
        <v>22</v>
      </c>
      <c r="I239" s="219"/>
      <c r="J239" s="214"/>
      <c r="K239" s="214"/>
      <c r="L239" s="220"/>
      <c r="M239" s="221"/>
      <c r="N239" s="222"/>
      <c r="O239" s="222"/>
      <c r="P239" s="222"/>
      <c r="Q239" s="222"/>
      <c r="R239" s="222"/>
      <c r="S239" s="222"/>
      <c r="T239" s="223"/>
      <c r="AT239" s="224" t="s">
        <v>149</v>
      </c>
      <c r="AU239" s="224" t="s">
        <v>81</v>
      </c>
      <c r="AV239" s="12" t="s">
        <v>24</v>
      </c>
      <c r="AW239" s="12" t="s">
        <v>37</v>
      </c>
      <c r="AX239" s="12" t="s">
        <v>74</v>
      </c>
      <c r="AY239" s="224" t="s">
        <v>140</v>
      </c>
    </row>
    <row r="240" spans="2:65" s="13" customFormat="1" ht="12">
      <c r="B240" s="225"/>
      <c r="C240" s="226"/>
      <c r="D240" s="215" t="s">
        <v>149</v>
      </c>
      <c r="E240" s="239" t="s">
        <v>22</v>
      </c>
      <c r="F240" s="240" t="s">
        <v>24</v>
      </c>
      <c r="G240" s="226"/>
      <c r="H240" s="241">
        <v>1</v>
      </c>
      <c r="I240" s="231"/>
      <c r="J240" s="226"/>
      <c r="K240" s="226"/>
      <c r="L240" s="232"/>
      <c r="M240" s="233"/>
      <c r="N240" s="234"/>
      <c r="O240" s="234"/>
      <c r="P240" s="234"/>
      <c r="Q240" s="234"/>
      <c r="R240" s="234"/>
      <c r="S240" s="234"/>
      <c r="T240" s="235"/>
      <c r="AT240" s="236" t="s">
        <v>149</v>
      </c>
      <c r="AU240" s="236" t="s">
        <v>81</v>
      </c>
      <c r="AV240" s="13" t="s">
        <v>81</v>
      </c>
      <c r="AW240" s="13" t="s">
        <v>37</v>
      </c>
      <c r="AX240" s="13" t="s">
        <v>24</v>
      </c>
      <c r="AY240" s="236" t="s">
        <v>140</v>
      </c>
    </row>
    <row r="241" spans="2:65" s="11" customFormat="1" ht="29.85" customHeight="1">
      <c r="B241" s="184"/>
      <c r="C241" s="185"/>
      <c r="D241" s="198" t="s">
        <v>73</v>
      </c>
      <c r="E241" s="199" t="s">
        <v>309</v>
      </c>
      <c r="F241" s="199" t="s">
        <v>310</v>
      </c>
      <c r="G241" s="185"/>
      <c r="H241" s="185"/>
      <c r="I241" s="188"/>
      <c r="J241" s="200">
        <f>BK241</f>
        <v>0</v>
      </c>
      <c r="K241" s="185"/>
      <c r="L241" s="190"/>
      <c r="M241" s="191"/>
      <c r="N241" s="192"/>
      <c r="O241" s="192"/>
      <c r="P241" s="193">
        <f>SUM(P242:P279)</f>
        <v>0</v>
      </c>
      <c r="Q241" s="192"/>
      <c r="R241" s="193">
        <f>SUM(R242:R279)</f>
        <v>0</v>
      </c>
      <c r="S241" s="192"/>
      <c r="T241" s="194">
        <f>SUM(T242:T279)</f>
        <v>2.8691</v>
      </c>
      <c r="AR241" s="195" t="s">
        <v>24</v>
      </c>
      <c r="AT241" s="196" t="s">
        <v>73</v>
      </c>
      <c r="AU241" s="196" t="s">
        <v>24</v>
      </c>
      <c r="AY241" s="195" t="s">
        <v>140</v>
      </c>
      <c r="BK241" s="197">
        <f>SUM(BK242:BK279)</f>
        <v>0</v>
      </c>
    </row>
    <row r="242" spans="2:65" s="1" customFormat="1" ht="31.5" customHeight="1">
      <c r="B242" s="42"/>
      <c r="C242" s="201" t="s">
        <v>311</v>
      </c>
      <c r="D242" s="201" t="s">
        <v>143</v>
      </c>
      <c r="E242" s="202" t="s">
        <v>312</v>
      </c>
      <c r="F242" s="203" t="s">
        <v>313</v>
      </c>
      <c r="G242" s="204" t="s">
        <v>183</v>
      </c>
      <c r="H242" s="205">
        <v>3.2</v>
      </c>
      <c r="I242" s="206"/>
      <c r="J242" s="207">
        <f>ROUND(I242*H242,2)</f>
        <v>0</v>
      </c>
      <c r="K242" s="203" t="s">
        <v>164</v>
      </c>
      <c r="L242" s="62"/>
      <c r="M242" s="208" t="s">
        <v>22</v>
      </c>
      <c r="N242" s="209" t="s">
        <v>45</v>
      </c>
      <c r="O242" s="43"/>
      <c r="P242" s="210">
        <f>O242*H242</f>
        <v>0</v>
      </c>
      <c r="Q242" s="210">
        <v>0</v>
      </c>
      <c r="R242" s="210">
        <f>Q242*H242</f>
        <v>0</v>
      </c>
      <c r="S242" s="210">
        <v>8.7999999999999995E-2</v>
      </c>
      <c r="T242" s="211">
        <f>S242*H242</f>
        <v>0.28160000000000002</v>
      </c>
      <c r="AR242" s="25" t="s">
        <v>147</v>
      </c>
      <c r="AT242" s="25" t="s">
        <v>143</v>
      </c>
      <c r="AU242" s="25" t="s">
        <v>81</v>
      </c>
      <c r="AY242" s="25" t="s">
        <v>140</v>
      </c>
      <c r="BE242" s="212">
        <f>IF(N242="základní",J242,0)</f>
        <v>0</v>
      </c>
      <c r="BF242" s="212">
        <f>IF(N242="snížená",J242,0)</f>
        <v>0</v>
      </c>
      <c r="BG242" s="212">
        <f>IF(N242="zákl. přenesená",J242,0)</f>
        <v>0</v>
      </c>
      <c r="BH242" s="212">
        <f>IF(N242="sníž. přenesená",J242,0)</f>
        <v>0</v>
      </c>
      <c r="BI242" s="212">
        <f>IF(N242="nulová",J242,0)</f>
        <v>0</v>
      </c>
      <c r="BJ242" s="25" t="s">
        <v>24</v>
      </c>
      <c r="BK242" s="212">
        <f>ROUND(I242*H242,2)</f>
        <v>0</v>
      </c>
      <c r="BL242" s="25" t="s">
        <v>147</v>
      </c>
      <c r="BM242" s="25" t="s">
        <v>314</v>
      </c>
    </row>
    <row r="243" spans="2:65" s="1" customFormat="1" ht="24">
      <c r="B243" s="42"/>
      <c r="C243" s="64"/>
      <c r="D243" s="215" t="s">
        <v>166</v>
      </c>
      <c r="E243" s="64"/>
      <c r="F243" s="237" t="s">
        <v>315</v>
      </c>
      <c r="G243" s="64"/>
      <c r="H243" s="64"/>
      <c r="I243" s="169"/>
      <c r="J243" s="64"/>
      <c r="K243" s="64"/>
      <c r="L243" s="62"/>
      <c r="M243" s="238"/>
      <c r="N243" s="43"/>
      <c r="O243" s="43"/>
      <c r="P243" s="43"/>
      <c r="Q243" s="43"/>
      <c r="R243" s="43"/>
      <c r="S243" s="43"/>
      <c r="T243" s="79"/>
      <c r="AT243" s="25" t="s">
        <v>166</v>
      </c>
      <c r="AU243" s="25" t="s">
        <v>81</v>
      </c>
    </row>
    <row r="244" spans="2:65" s="12" customFormat="1" ht="12">
      <c r="B244" s="213"/>
      <c r="C244" s="214"/>
      <c r="D244" s="215" t="s">
        <v>149</v>
      </c>
      <c r="E244" s="216" t="s">
        <v>22</v>
      </c>
      <c r="F244" s="217" t="s">
        <v>150</v>
      </c>
      <c r="G244" s="214"/>
      <c r="H244" s="218" t="s">
        <v>22</v>
      </c>
      <c r="I244" s="219"/>
      <c r="J244" s="214"/>
      <c r="K244" s="214"/>
      <c r="L244" s="220"/>
      <c r="M244" s="221"/>
      <c r="N244" s="222"/>
      <c r="O244" s="222"/>
      <c r="P244" s="222"/>
      <c r="Q244" s="222"/>
      <c r="R244" s="222"/>
      <c r="S244" s="222"/>
      <c r="T244" s="223"/>
      <c r="AT244" s="224" t="s">
        <v>149</v>
      </c>
      <c r="AU244" s="224" t="s">
        <v>81</v>
      </c>
      <c r="AV244" s="12" t="s">
        <v>24</v>
      </c>
      <c r="AW244" s="12" t="s">
        <v>37</v>
      </c>
      <c r="AX244" s="12" t="s">
        <v>74</v>
      </c>
      <c r="AY244" s="224" t="s">
        <v>140</v>
      </c>
    </row>
    <row r="245" spans="2:65" s="13" customFormat="1" ht="12">
      <c r="B245" s="225"/>
      <c r="C245" s="226"/>
      <c r="D245" s="227" t="s">
        <v>149</v>
      </c>
      <c r="E245" s="228" t="s">
        <v>22</v>
      </c>
      <c r="F245" s="229" t="s">
        <v>316</v>
      </c>
      <c r="G245" s="226"/>
      <c r="H245" s="230">
        <v>3.2</v>
      </c>
      <c r="I245" s="231"/>
      <c r="J245" s="226"/>
      <c r="K245" s="226"/>
      <c r="L245" s="232"/>
      <c r="M245" s="233"/>
      <c r="N245" s="234"/>
      <c r="O245" s="234"/>
      <c r="P245" s="234"/>
      <c r="Q245" s="234"/>
      <c r="R245" s="234"/>
      <c r="S245" s="234"/>
      <c r="T245" s="235"/>
      <c r="AT245" s="236" t="s">
        <v>149</v>
      </c>
      <c r="AU245" s="236" t="s">
        <v>81</v>
      </c>
      <c r="AV245" s="13" t="s">
        <v>81</v>
      </c>
      <c r="AW245" s="13" t="s">
        <v>37</v>
      </c>
      <c r="AX245" s="13" t="s">
        <v>24</v>
      </c>
      <c r="AY245" s="236" t="s">
        <v>140</v>
      </c>
    </row>
    <row r="246" spans="2:65" s="1" customFormat="1" ht="31.5" customHeight="1">
      <c r="B246" s="42"/>
      <c r="C246" s="201" t="s">
        <v>9</v>
      </c>
      <c r="D246" s="201" t="s">
        <v>143</v>
      </c>
      <c r="E246" s="202" t="s">
        <v>317</v>
      </c>
      <c r="F246" s="203" t="s">
        <v>318</v>
      </c>
      <c r="G246" s="204" t="s">
        <v>183</v>
      </c>
      <c r="H246" s="205">
        <v>2.4</v>
      </c>
      <c r="I246" s="206"/>
      <c r="J246" s="207">
        <f>ROUND(I246*H246,2)</f>
        <v>0</v>
      </c>
      <c r="K246" s="203" t="s">
        <v>164</v>
      </c>
      <c r="L246" s="62"/>
      <c r="M246" s="208" t="s">
        <v>22</v>
      </c>
      <c r="N246" s="209" t="s">
        <v>45</v>
      </c>
      <c r="O246" s="43"/>
      <c r="P246" s="210">
        <f>O246*H246</f>
        <v>0</v>
      </c>
      <c r="Q246" s="210">
        <v>0</v>
      </c>
      <c r="R246" s="210">
        <f>Q246*H246</f>
        <v>0</v>
      </c>
      <c r="S246" s="210">
        <v>6.7000000000000004E-2</v>
      </c>
      <c r="T246" s="211">
        <f>S246*H246</f>
        <v>0.1608</v>
      </c>
      <c r="AR246" s="25" t="s">
        <v>147</v>
      </c>
      <c r="AT246" s="25" t="s">
        <v>143</v>
      </c>
      <c r="AU246" s="25" t="s">
        <v>81</v>
      </c>
      <c r="AY246" s="25" t="s">
        <v>140</v>
      </c>
      <c r="BE246" s="212">
        <f>IF(N246="základní",J246,0)</f>
        <v>0</v>
      </c>
      <c r="BF246" s="212">
        <f>IF(N246="snížená",J246,0)</f>
        <v>0</v>
      </c>
      <c r="BG246" s="212">
        <f>IF(N246="zákl. přenesená",J246,0)</f>
        <v>0</v>
      </c>
      <c r="BH246" s="212">
        <f>IF(N246="sníž. přenesená",J246,0)</f>
        <v>0</v>
      </c>
      <c r="BI246" s="212">
        <f>IF(N246="nulová",J246,0)</f>
        <v>0</v>
      </c>
      <c r="BJ246" s="25" t="s">
        <v>24</v>
      </c>
      <c r="BK246" s="212">
        <f>ROUND(I246*H246,2)</f>
        <v>0</v>
      </c>
      <c r="BL246" s="25" t="s">
        <v>147</v>
      </c>
      <c r="BM246" s="25" t="s">
        <v>319</v>
      </c>
    </row>
    <row r="247" spans="2:65" s="1" customFormat="1" ht="24">
      <c r="B247" s="42"/>
      <c r="C247" s="64"/>
      <c r="D247" s="215" t="s">
        <v>166</v>
      </c>
      <c r="E247" s="64"/>
      <c r="F247" s="237" t="s">
        <v>315</v>
      </c>
      <c r="G247" s="64"/>
      <c r="H247" s="64"/>
      <c r="I247" s="169"/>
      <c r="J247" s="64"/>
      <c r="K247" s="64"/>
      <c r="L247" s="62"/>
      <c r="M247" s="238"/>
      <c r="N247" s="43"/>
      <c r="O247" s="43"/>
      <c r="P247" s="43"/>
      <c r="Q247" s="43"/>
      <c r="R247" s="43"/>
      <c r="S247" s="43"/>
      <c r="T247" s="79"/>
      <c r="AT247" s="25" t="s">
        <v>166</v>
      </c>
      <c r="AU247" s="25" t="s">
        <v>81</v>
      </c>
    </row>
    <row r="248" spans="2:65" s="12" customFormat="1" ht="12">
      <c r="B248" s="213"/>
      <c r="C248" s="214"/>
      <c r="D248" s="215" t="s">
        <v>149</v>
      </c>
      <c r="E248" s="216" t="s">
        <v>22</v>
      </c>
      <c r="F248" s="217" t="s">
        <v>150</v>
      </c>
      <c r="G248" s="214"/>
      <c r="H248" s="218" t="s">
        <v>22</v>
      </c>
      <c r="I248" s="219"/>
      <c r="J248" s="214"/>
      <c r="K248" s="214"/>
      <c r="L248" s="220"/>
      <c r="M248" s="221"/>
      <c r="N248" s="222"/>
      <c r="O248" s="222"/>
      <c r="P248" s="222"/>
      <c r="Q248" s="222"/>
      <c r="R248" s="222"/>
      <c r="S248" s="222"/>
      <c r="T248" s="223"/>
      <c r="AT248" s="224" t="s">
        <v>149</v>
      </c>
      <c r="AU248" s="224" t="s">
        <v>81</v>
      </c>
      <c r="AV248" s="12" t="s">
        <v>24</v>
      </c>
      <c r="AW248" s="12" t="s">
        <v>37</v>
      </c>
      <c r="AX248" s="12" t="s">
        <v>74</v>
      </c>
      <c r="AY248" s="224" t="s">
        <v>140</v>
      </c>
    </row>
    <row r="249" spans="2:65" s="13" customFormat="1" ht="12">
      <c r="B249" s="225"/>
      <c r="C249" s="226"/>
      <c r="D249" s="227" t="s">
        <v>149</v>
      </c>
      <c r="E249" s="228" t="s">
        <v>22</v>
      </c>
      <c r="F249" s="229" t="s">
        <v>320</v>
      </c>
      <c r="G249" s="226"/>
      <c r="H249" s="230">
        <v>2.4</v>
      </c>
      <c r="I249" s="231"/>
      <c r="J249" s="226"/>
      <c r="K249" s="226"/>
      <c r="L249" s="232"/>
      <c r="M249" s="233"/>
      <c r="N249" s="234"/>
      <c r="O249" s="234"/>
      <c r="P249" s="234"/>
      <c r="Q249" s="234"/>
      <c r="R249" s="234"/>
      <c r="S249" s="234"/>
      <c r="T249" s="235"/>
      <c r="AT249" s="236" t="s">
        <v>149</v>
      </c>
      <c r="AU249" s="236" t="s">
        <v>81</v>
      </c>
      <c r="AV249" s="13" t="s">
        <v>81</v>
      </c>
      <c r="AW249" s="13" t="s">
        <v>37</v>
      </c>
      <c r="AX249" s="13" t="s">
        <v>24</v>
      </c>
      <c r="AY249" s="236" t="s">
        <v>140</v>
      </c>
    </row>
    <row r="250" spans="2:65" s="1" customFormat="1" ht="44.25" customHeight="1">
      <c r="B250" s="42"/>
      <c r="C250" s="201" t="s">
        <v>321</v>
      </c>
      <c r="D250" s="201" t="s">
        <v>143</v>
      </c>
      <c r="E250" s="202" t="s">
        <v>322</v>
      </c>
      <c r="F250" s="203" t="s">
        <v>323</v>
      </c>
      <c r="G250" s="204" t="s">
        <v>324</v>
      </c>
      <c r="H250" s="205">
        <v>17.399999999999999</v>
      </c>
      <c r="I250" s="206"/>
      <c r="J250" s="207">
        <f>ROUND(I250*H250,2)</f>
        <v>0</v>
      </c>
      <c r="K250" s="203" t="s">
        <v>164</v>
      </c>
      <c r="L250" s="62"/>
      <c r="M250" s="208" t="s">
        <v>22</v>
      </c>
      <c r="N250" s="209" t="s">
        <v>45</v>
      </c>
      <c r="O250" s="43"/>
      <c r="P250" s="210">
        <f>O250*H250</f>
        <v>0</v>
      </c>
      <c r="Q250" s="210">
        <v>0</v>
      </c>
      <c r="R250" s="210">
        <f>Q250*H250</f>
        <v>0</v>
      </c>
      <c r="S250" s="210">
        <v>6.5000000000000002E-2</v>
      </c>
      <c r="T250" s="211">
        <f>S250*H250</f>
        <v>1.131</v>
      </c>
      <c r="AR250" s="25" t="s">
        <v>147</v>
      </c>
      <c r="AT250" s="25" t="s">
        <v>143</v>
      </c>
      <c r="AU250" s="25" t="s">
        <v>81</v>
      </c>
      <c r="AY250" s="25" t="s">
        <v>140</v>
      </c>
      <c r="BE250" s="212">
        <f>IF(N250="základní",J250,0)</f>
        <v>0</v>
      </c>
      <c r="BF250" s="212">
        <f>IF(N250="snížená",J250,0)</f>
        <v>0</v>
      </c>
      <c r="BG250" s="212">
        <f>IF(N250="zákl. přenesená",J250,0)</f>
        <v>0</v>
      </c>
      <c r="BH250" s="212">
        <f>IF(N250="sníž. přenesená",J250,0)</f>
        <v>0</v>
      </c>
      <c r="BI250" s="212">
        <f>IF(N250="nulová",J250,0)</f>
        <v>0</v>
      </c>
      <c r="BJ250" s="25" t="s">
        <v>24</v>
      </c>
      <c r="BK250" s="212">
        <f>ROUND(I250*H250,2)</f>
        <v>0</v>
      </c>
      <c r="BL250" s="25" t="s">
        <v>147</v>
      </c>
      <c r="BM250" s="25" t="s">
        <v>325</v>
      </c>
    </row>
    <row r="251" spans="2:65" s="12" customFormat="1" ht="12">
      <c r="B251" s="213"/>
      <c r="C251" s="214"/>
      <c r="D251" s="215" t="s">
        <v>149</v>
      </c>
      <c r="E251" s="216" t="s">
        <v>22</v>
      </c>
      <c r="F251" s="217" t="s">
        <v>150</v>
      </c>
      <c r="G251" s="214"/>
      <c r="H251" s="218" t="s">
        <v>22</v>
      </c>
      <c r="I251" s="219"/>
      <c r="J251" s="214"/>
      <c r="K251" s="214"/>
      <c r="L251" s="220"/>
      <c r="M251" s="221"/>
      <c r="N251" s="222"/>
      <c r="O251" s="222"/>
      <c r="P251" s="222"/>
      <c r="Q251" s="222"/>
      <c r="R251" s="222"/>
      <c r="S251" s="222"/>
      <c r="T251" s="223"/>
      <c r="AT251" s="224" t="s">
        <v>149</v>
      </c>
      <c r="AU251" s="224" t="s">
        <v>81</v>
      </c>
      <c r="AV251" s="12" t="s">
        <v>24</v>
      </c>
      <c r="AW251" s="12" t="s">
        <v>37</v>
      </c>
      <c r="AX251" s="12" t="s">
        <v>74</v>
      </c>
      <c r="AY251" s="224" t="s">
        <v>140</v>
      </c>
    </row>
    <row r="252" spans="2:65" s="13" customFormat="1" ht="12">
      <c r="B252" s="225"/>
      <c r="C252" s="226"/>
      <c r="D252" s="215" t="s">
        <v>149</v>
      </c>
      <c r="E252" s="239" t="s">
        <v>22</v>
      </c>
      <c r="F252" s="240" t="s">
        <v>326</v>
      </c>
      <c r="G252" s="226"/>
      <c r="H252" s="241">
        <v>10.199999999999999</v>
      </c>
      <c r="I252" s="231"/>
      <c r="J252" s="226"/>
      <c r="K252" s="226"/>
      <c r="L252" s="232"/>
      <c r="M252" s="233"/>
      <c r="N252" s="234"/>
      <c r="O252" s="234"/>
      <c r="P252" s="234"/>
      <c r="Q252" s="234"/>
      <c r="R252" s="234"/>
      <c r="S252" s="234"/>
      <c r="T252" s="235"/>
      <c r="AT252" s="236" t="s">
        <v>149</v>
      </c>
      <c r="AU252" s="236" t="s">
        <v>81</v>
      </c>
      <c r="AV252" s="13" t="s">
        <v>81</v>
      </c>
      <c r="AW252" s="13" t="s">
        <v>37</v>
      </c>
      <c r="AX252" s="13" t="s">
        <v>74</v>
      </c>
      <c r="AY252" s="236" t="s">
        <v>140</v>
      </c>
    </row>
    <row r="253" spans="2:65" s="13" customFormat="1" ht="12">
      <c r="B253" s="225"/>
      <c r="C253" s="226"/>
      <c r="D253" s="215" t="s">
        <v>149</v>
      </c>
      <c r="E253" s="239" t="s">
        <v>22</v>
      </c>
      <c r="F253" s="240" t="s">
        <v>327</v>
      </c>
      <c r="G253" s="226"/>
      <c r="H253" s="241">
        <v>4</v>
      </c>
      <c r="I253" s="231"/>
      <c r="J253" s="226"/>
      <c r="K253" s="226"/>
      <c r="L253" s="232"/>
      <c r="M253" s="233"/>
      <c r="N253" s="234"/>
      <c r="O253" s="234"/>
      <c r="P253" s="234"/>
      <c r="Q253" s="234"/>
      <c r="R253" s="234"/>
      <c r="S253" s="234"/>
      <c r="T253" s="235"/>
      <c r="AT253" s="236" t="s">
        <v>149</v>
      </c>
      <c r="AU253" s="236" t="s">
        <v>81</v>
      </c>
      <c r="AV253" s="13" t="s">
        <v>81</v>
      </c>
      <c r="AW253" s="13" t="s">
        <v>37</v>
      </c>
      <c r="AX253" s="13" t="s">
        <v>74</v>
      </c>
      <c r="AY253" s="236" t="s">
        <v>140</v>
      </c>
    </row>
    <row r="254" spans="2:65" s="13" customFormat="1" ht="12">
      <c r="B254" s="225"/>
      <c r="C254" s="226"/>
      <c r="D254" s="215" t="s">
        <v>149</v>
      </c>
      <c r="E254" s="239" t="s">
        <v>22</v>
      </c>
      <c r="F254" s="240" t="s">
        <v>328</v>
      </c>
      <c r="G254" s="226"/>
      <c r="H254" s="241">
        <v>3.2</v>
      </c>
      <c r="I254" s="231"/>
      <c r="J254" s="226"/>
      <c r="K254" s="226"/>
      <c r="L254" s="232"/>
      <c r="M254" s="233"/>
      <c r="N254" s="234"/>
      <c r="O254" s="234"/>
      <c r="P254" s="234"/>
      <c r="Q254" s="234"/>
      <c r="R254" s="234"/>
      <c r="S254" s="234"/>
      <c r="T254" s="235"/>
      <c r="AT254" s="236" t="s">
        <v>149</v>
      </c>
      <c r="AU254" s="236" t="s">
        <v>81</v>
      </c>
      <c r="AV254" s="13" t="s">
        <v>81</v>
      </c>
      <c r="AW254" s="13" t="s">
        <v>37</v>
      </c>
      <c r="AX254" s="13" t="s">
        <v>74</v>
      </c>
      <c r="AY254" s="236" t="s">
        <v>140</v>
      </c>
    </row>
    <row r="255" spans="2:65" s="14" customFormat="1" ht="12">
      <c r="B255" s="242"/>
      <c r="C255" s="243"/>
      <c r="D255" s="227" t="s">
        <v>149</v>
      </c>
      <c r="E255" s="244" t="s">
        <v>22</v>
      </c>
      <c r="F255" s="245" t="s">
        <v>171</v>
      </c>
      <c r="G255" s="243"/>
      <c r="H255" s="246">
        <v>17.399999999999999</v>
      </c>
      <c r="I255" s="247"/>
      <c r="J255" s="243"/>
      <c r="K255" s="243"/>
      <c r="L255" s="248"/>
      <c r="M255" s="249"/>
      <c r="N255" s="250"/>
      <c r="O255" s="250"/>
      <c r="P255" s="250"/>
      <c r="Q255" s="250"/>
      <c r="R255" s="250"/>
      <c r="S255" s="250"/>
      <c r="T255" s="251"/>
      <c r="AT255" s="252" t="s">
        <v>149</v>
      </c>
      <c r="AU255" s="252" t="s">
        <v>81</v>
      </c>
      <c r="AV255" s="14" t="s">
        <v>147</v>
      </c>
      <c r="AW255" s="14" t="s">
        <v>37</v>
      </c>
      <c r="AX255" s="14" t="s">
        <v>24</v>
      </c>
      <c r="AY255" s="252" t="s">
        <v>140</v>
      </c>
    </row>
    <row r="256" spans="2:65" s="1" customFormat="1" ht="44.25" customHeight="1">
      <c r="B256" s="42"/>
      <c r="C256" s="201" t="s">
        <v>329</v>
      </c>
      <c r="D256" s="201" t="s">
        <v>143</v>
      </c>
      <c r="E256" s="202" t="s">
        <v>330</v>
      </c>
      <c r="F256" s="203" t="s">
        <v>331</v>
      </c>
      <c r="G256" s="204" t="s">
        <v>146</v>
      </c>
      <c r="H256" s="205">
        <v>0.53200000000000003</v>
      </c>
      <c r="I256" s="206"/>
      <c r="J256" s="207">
        <f>ROUND(I256*H256,2)</f>
        <v>0</v>
      </c>
      <c r="K256" s="203" t="s">
        <v>164</v>
      </c>
      <c r="L256" s="62"/>
      <c r="M256" s="208" t="s">
        <v>22</v>
      </c>
      <c r="N256" s="209" t="s">
        <v>45</v>
      </c>
      <c r="O256" s="43"/>
      <c r="P256" s="210">
        <f>O256*H256</f>
        <v>0</v>
      </c>
      <c r="Q256" s="210">
        <v>0</v>
      </c>
      <c r="R256" s="210">
        <f>Q256*H256</f>
        <v>0</v>
      </c>
      <c r="S256" s="210">
        <v>1.8</v>
      </c>
      <c r="T256" s="211">
        <f>S256*H256</f>
        <v>0.95760000000000012</v>
      </c>
      <c r="AR256" s="25" t="s">
        <v>147</v>
      </c>
      <c r="AT256" s="25" t="s">
        <v>143</v>
      </c>
      <c r="AU256" s="25" t="s">
        <v>81</v>
      </c>
      <c r="AY256" s="25" t="s">
        <v>140</v>
      </c>
      <c r="BE256" s="212">
        <f>IF(N256="základní",J256,0)</f>
        <v>0</v>
      </c>
      <c r="BF256" s="212">
        <f>IF(N256="snížená",J256,0)</f>
        <v>0</v>
      </c>
      <c r="BG256" s="212">
        <f>IF(N256="zákl. přenesená",J256,0)</f>
        <v>0</v>
      </c>
      <c r="BH256" s="212">
        <f>IF(N256="sníž. přenesená",J256,0)</f>
        <v>0</v>
      </c>
      <c r="BI256" s="212">
        <f>IF(N256="nulová",J256,0)</f>
        <v>0</v>
      </c>
      <c r="BJ256" s="25" t="s">
        <v>24</v>
      </c>
      <c r="BK256" s="212">
        <f>ROUND(I256*H256,2)</f>
        <v>0</v>
      </c>
      <c r="BL256" s="25" t="s">
        <v>147</v>
      </c>
      <c r="BM256" s="25" t="s">
        <v>332</v>
      </c>
    </row>
    <row r="257" spans="2:65" s="12" customFormat="1" ht="12">
      <c r="B257" s="213"/>
      <c r="C257" s="214"/>
      <c r="D257" s="215" t="s">
        <v>149</v>
      </c>
      <c r="E257" s="216" t="s">
        <v>22</v>
      </c>
      <c r="F257" s="217" t="s">
        <v>150</v>
      </c>
      <c r="G257" s="214"/>
      <c r="H257" s="218" t="s">
        <v>22</v>
      </c>
      <c r="I257" s="219"/>
      <c r="J257" s="214"/>
      <c r="K257" s="214"/>
      <c r="L257" s="220"/>
      <c r="M257" s="221"/>
      <c r="N257" s="222"/>
      <c r="O257" s="222"/>
      <c r="P257" s="222"/>
      <c r="Q257" s="222"/>
      <c r="R257" s="222"/>
      <c r="S257" s="222"/>
      <c r="T257" s="223"/>
      <c r="AT257" s="224" t="s">
        <v>149</v>
      </c>
      <c r="AU257" s="224" t="s">
        <v>81</v>
      </c>
      <c r="AV257" s="12" t="s">
        <v>24</v>
      </c>
      <c r="AW257" s="12" t="s">
        <v>37</v>
      </c>
      <c r="AX257" s="12" t="s">
        <v>74</v>
      </c>
      <c r="AY257" s="224" t="s">
        <v>140</v>
      </c>
    </row>
    <row r="258" spans="2:65" s="13" customFormat="1" ht="12">
      <c r="B258" s="225"/>
      <c r="C258" s="226"/>
      <c r="D258" s="215" t="s">
        <v>149</v>
      </c>
      <c r="E258" s="239" t="s">
        <v>22</v>
      </c>
      <c r="F258" s="240" t="s">
        <v>333</v>
      </c>
      <c r="G258" s="226"/>
      <c r="H258" s="241">
        <v>2.1320000000000001</v>
      </c>
      <c r="I258" s="231"/>
      <c r="J258" s="226"/>
      <c r="K258" s="226"/>
      <c r="L258" s="232"/>
      <c r="M258" s="233"/>
      <c r="N258" s="234"/>
      <c r="O258" s="234"/>
      <c r="P258" s="234"/>
      <c r="Q258" s="234"/>
      <c r="R258" s="234"/>
      <c r="S258" s="234"/>
      <c r="T258" s="235"/>
      <c r="AT258" s="236" t="s">
        <v>149</v>
      </c>
      <c r="AU258" s="236" t="s">
        <v>81</v>
      </c>
      <c r="AV258" s="13" t="s">
        <v>81</v>
      </c>
      <c r="AW258" s="13" t="s">
        <v>37</v>
      </c>
      <c r="AX258" s="13" t="s">
        <v>74</v>
      </c>
      <c r="AY258" s="236" t="s">
        <v>140</v>
      </c>
    </row>
    <row r="259" spans="2:65" s="13" customFormat="1" ht="12">
      <c r="B259" s="225"/>
      <c r="C259" s="226"/>
      <c r="D259" s="215" t="s">
        <v>149</v>
      </c>
      <c r="E259" s="239" t="s">
        <v>22</v>
      </c>
      <c r="F259" s="240" t="s">
        <v>232</v>
      </c>
      <c r="G259" s="226"/>
      <c r="H259" s="241">
        <v>-1.6</v>
      </c>
      <c r="I259" s="231"/>
      <c r="J259" s="226"/>
      <c r="K259" s="226"/>
      <c r="L259" s="232"/>
      <c r="M259" s="233"/>
      <c r="N259" s="234"/>
      <c r="O259" s="234"/>
      <c r="P259" s="234"/>
      <c r="Q259" s="234"/>
      <c r="R259" s="234"/>
      <c r="S259" s="234"/>
      <c r="T259" s="235"/>
      <c r="AT259" s="236" t="s">
        <v>149</v>
      </c>
      <c r="AU259" s="236" t="s">
        <v>81</v>
      </c>
      <c r="AV259" s="13" t="s">
        <v>81</v>
      </c>
      <c r="AW259" s="13" t="s">
        <v>37</v>
      </c>
      <c r="AX259" s="13" t="s">
        <v>74</v>
      </c>
      <c r="AY259" s="236" t="s">
        <v>140</v>
      </c>
    </row>
    <row r="260" spans="2:65" s="14" customFormat="1" ht="12">
      <c r="B260" s="242"/>
      <c r="C260" s="243"/>
      <c r="D260" s="227" t="s">
        <v>149</v>
      </c>
      <c r="E260" s="244" t="s">
        <v>22</v>
      </c>
      <c r="F260" s="245" t="s">
        <v>171</v>
      </c>
      <c r="G260" s="243"/>
      <c r="H260" s="246">
        <v>0.53200000000000003</v>
      </c>
      <c r="I260" s="247"/>
      <c r="J260" s="243"/>
      <c r="K260" s="243"/>
      <c r="L260" s="248"/>
      <c r="M260" s="249"/>
      <c r="N260" s="250"/>
      <c r="O260" s="250"/>
      <c r="P260" s="250"/>
      <c r="Q260" s="250"/>
      <c r="R260" s="250"/>
      <c r="S260" s="250"/>
      <c r="T260" s="251"/>
      <c r="AT260" s="252" t="s">
        <v>149</v>
      </c>
      <c r="AU260" s="252" t="s">
        <v>81</v>
      </c>
      <c r="AV260" s="14" t="s">
        <v>147</v>
      </c>
      <c r="AW260" s="14" t="s">
        <v>37</v>
      </c>
      <c r="AX260" s="14" t="s">
        <v>24</v>
      </c>
      <c r="AY260" s="252" t="s">
        <v>140</v>
      </c>
    </row>
    <row r="261" spans="2:65" s="1" customFormat="1" ht="22.5" customHeight="1">
      <c r="B261" s="42"/>
      <c r="C261" s="201" t="s">
        <v>334</v>
      </c>
      <c r="D261" s="201" t="s">
        <v>143</v>
      </c>
      <c r="E261" s="202" t="s">
        <v>335</v>
      </c>
      <c r="F261" s="203" t="s">
        <v>336</v>
      </c>
      <c r="G261" s="204" t="s">
        <v>183</v>
      </c>
      <c r="H261" s="205">
        <v>14.7</v>
      </c>
      <c r="I261" s="206"/>
      <c r="J261" s="207">
        <f>ROUND(I261*H261,2)</f>
        <v>0</v>
      </c>
      <c r="K261" s="203" t="s">
        <v>22</v>
      </c>
      <c r="L261" s="62"/>
      <c r="M261" s="208" t="s">
        <v>22</v>
      </c>
      <c r="N261" s="209" t="s">
        <v>45</v>
      </c>
      <c r="O261" s="43"/>
      <c r="P261" s="210">
        <f>O261*H261</f>
        <v>0</v>
      </c>
      <c r="Q261" s="210">
        <v>0</v>
      </c>
      <c r="R261" s="210">
        <f>Q261*H261</f>
        <v>0</v>
      </c>
      <c r="S261" s="210">
        <v>0.02</v>
      </c>
      <c r="T261" s="211">
        <f>S261*H261</f>
        <v>0.29399999999999998</v>
      </c>
      <c r="AR261" s="25" t="s">
        <v>147</v>
      </c>
      <c r="AT261" s="25" t="s">
        <v>143</v>
      </c>
      <c r="AU261" s="25" t="s">
        <v>81</v>
      </c>
      <c r="AY261" s="25" t="s">
        <v>140</v>
      </c>
      <c r="BE261" s="212">
        <f>IF(N261="základní",J261,0)</f>
        <v>0</v>
      </c>
      <c r="BF261" s="212">
        <f>IF(N261="snížená",J261,0)</f>
        <v>0</v>
      </c>
      <c r="BG261" s="212">
        <f>IF(N261="zákl. přenesená",J261,0)</f>
        <v>0</v>
      </c>
      <c r="BH261" s="212">
        <f>IF(N261="sníž. přenesená",J261,0)</f>
        <v>0</v>
      </c>
      <c r="BI261" s="212">
        <f>IF(N261="nulová",J261,0)</f>
        <v>0</v>
      </c>
      <c r="BJ261" s="25" t="s">
        <v>24</v>
      </c>
      <c r="BK261" s="212">
        <f>ROUND(I261*H261,2)</f>
        <v>0</v>
      </c>
      <c r="BL261" s="25" t="s">
        <v>147</v>
      </c>
      <c r="BM261" s="25" t="s">
        <v>337</v>
      </c>
    </row>
    <row r="262" spans="2:65" s="12" customFormat="1" ht="12">
      <c r="B262" s="213"/>
      <c r="C262" s="214"/>
      <c r="D262" s="215" t="s">
        <v>149</v>
      </c>
      <c r="E262" s="216" t="s">
        <v>22</v>
      </c>
      <c r="F262" s="217" t="s">
        <v>255</v>
      </c>
      <c r="G262" s="214"/>
      <c r="H262" s="218" t="s">
        <v>22</v>
      </c>
      <c r="I262" s="219"/>
      <c r="J262" s="214"/>
      <c r="K262" s="214"/>
      <c r="L262" s="220"/>
      <c r="M262" s="221"/>
      <c r="N262" s="222"/>
      <c r="O262" s="222"/>
      <c r="P262" s="222"/>
      <c r="Q262" s="222"/>
      <c r="R262" s="222"/>
      <c r="S262" s="222"/>
      <c r="T262" s="223"/>
      <c r="AT262" s="224" t="s">
        <v>149</v>
      </c>
      <c r="AU262" s="224" t="s">
        <v>81</v>
      </c>
      <c r="AV262" s="12" t="s">
        <v>24</v>
      </c>
      <c r="AW262" s="12" t="s">
        <v>37</v>
      </c>
      <c r="AX262" s="12" t="s">
        <v>74</v>
      </c>
      <c r="AY262" s="224" t="s">
        <v>140</v>
      </c>
    </row>
    <row r="263" spans="2:65" s="12" customFormat="1" ht="12">
      <c r="B263" s="213"/>
      <c r="C263" s="214"/>
      <c r="D263" s="215" t="s">
        <v>149</v>
      </c>
      <c r="E263" s="216" t="s">
        <v>22</v>
      </c>
      <c r="F263" s="217" t="s">
        <v>256</v>
      </c>
      <c r="G263" s="214"/>
      <c r="H263" s="218" t="s">
        <v>22</v>
      </c>
      <c r="I263" s="219"/>
      <c r="J263" s="214"/>
      <c r="K263" s="214"/>
      <c r="L263" s="220"/>
      <c r="M263" s="221"/>
      <c r="N263" s="222"/>
      <c r="O263" s="222"/>
      <c r="P263" s="222"/>
      <c r="Q263" s="222"/>
      <c r="R263" s="222"/>
      <c r="S263" s="222"/>
      <c r="T263" s="223"/>
      <c r="AT263" s="224" t="s">
        <v>149</v>
      </c>
      <c r="AU263" s="224" t="s">
        <v>81</v>
      </c>
      <c r="AV263" s="12" t="s">
        <v>24</v>
      </c>
      <c r="AW263" s="12" t="s">
        <v>37</v>
      </c>
      <c r="AX263" s="12" t="s">
        <v>74</v>
      </c>
      <c r="AY263" s="224" t="s">
        <v>140</v>
      </c>
    </row>
    <row r="264" spans="2:65" s="13" customFormat="1" ht="12">
      <c r="B264" s="225"/>
      <c r="C264" s="226"/>
      <c r="D264" s="227" t="s">
        <v>149</v>
      </c>
      <c r="E264" s="228" t="s">
        <v>22</v>
      </c>
      <c r="F264" s="229" t="s">
        <v>257</v>
      </c>
      <c r="G264" s="226"/>
      <c r="H264" s="230">
        <v>14.7</v>
      </c>
      <c r="I264" s="231"/>
      <c r="J264" s="226"/>
      <c r="K264" s="226"/>
      <c r="L264" s="232"/>
      <c r="M264" s="233"/>
      <c r="N264" s="234"/>
      <c r="O264" s="234"/>
      <c r="P264" s="234"/>
      <c r="Q264" s="234"/>
      <c r="R264" s="234"/>
      <c r="S264" s="234"/>
      <c r="T264" s="235"/>
      <c r="AT264" s="236" t="s">
        <v>149</v>
      </c>
      <c r="AU264" s="236" t="s">
        <v>81</v>
      </c>
      <c r="AV264" s="13" t="s">
        <v>81</v>
      </c>
      <c r="AW264" s="13" t="s">
        <v>37</v>
      </c>
      <c r="AX264" s="13" t="s">
        <v>24</v>
      </c>
      <c r="AY264" s="236" t="s">
        <v>140</v>
      </c>
    </row>
    <row r="265" spans="2:65" s="1" customFormat="1" ht="22.5" customHeight="1">
      <c r="B265" s="42"/>
      <c r="C265" s="201" t="s">
        <v>338</v>
      </c>
      <c r="D265" s="201" t="s">
        <v>143</v>
      </c>
      <c r="E265" s="202" t="s">
        <v>339</v>
      </c>
      <c r="F265" s="203" t="s">
        <v>340</v>
      </c>
      <c r="G265" s="204" t="s">
        <v>183</v>
      </c>
      <c r="H265" s="205">
        <v>14.7</v>
      </c>
      <c r="I265" s="206"/>
      <c r="J265" s="207">
        <f>ROUND(I265*H265,2)</f>
        <v>0</v>
      </c>
      <c r="K265" s="203" t="s">
        <v>341</v>
      </c>
      <c r="L265" s="62"/>
      <c r="M265" s="208" t="s">
        <v>22</v>
      </c>
      <c r="N265" s="209" t="s">
        <v>45</v>
      </c>
      <c r="O265" s="43"/>
      <c r="P265" s="210">
        <f>O265*H265</f>
        <v>0</v>
      </c>
      <c r="Q265" s="210">
        <v>0</v>
      </c>
      <c r="R265" s="210">
        <f>Q265*H265</f>
        <v>0</v>
      </c>
      <c r="S265" s="210">
        <v>3.0000000000000001E-3</v>
      </c>
      <c r="T265" s="211">
        <f>S265*H265</f>
        <v>4.41E-2</v>
      </c>
      <c r="AR265" s="25" t="s">
        <v>147</v>
      </c>
      <c r="AT265" s="25" t="s">
        <v>143</v>
      </c>
      <c r="AU265" s="25" t="s">
        <v>81</v>
      </c>
      <c r="AY265" s="25" t="s">
        <v>140</v>
      </c>
      <c r="BE265" s="212">
        <f>IF(N265="základní",J265,0)</f>
        <v>0</v>
      </c>
      <c r="BF265" s="212">
        <f>IF(N265="snížená",J265,0)</f>
        <v>0</v>
      </c>
      <c r="BG265" s="212">
        <f>IF(N265="zákl. přenesená",J265,0)</f>
        <v>0</v>
      </c>
      <c r="BH265" s="212">
        <f>IF(N265="sníž. přenesená",J265,0)</f>
        <v>0</v>
      </c>
      <c r="BI265" s="212">
        <f>IF(N265="nulová",J265,0)</f>
        <v>0</v>
      </c>
      <c r="BJ265" s="25" t="s">
        <v>24</v>
      </c>
      <c r="BK265" s="212">
        <f>ROUND(I265*H265,2)</f>
        <v>0</v>
      </c>
      <c r="BL265" s="25" t="s">
        <v>147</v>
      </c>
      <c r="BM265" s="25" t="s">
        <v>342</v>
      </c>
    </row>
    <row r="266" spans="2:65" s="12" customFormat="1" ht="12">
      <c r="B266" s="213"/>
      <c r="C266" s="214"/>
      <c r="D266" s="215" t="s">
        <v>149</v>
      </c>
      <c r="E266" s="216" t="s">
        <v>22</v>
      </c>
      <c r="F266" s="217" t="s">
        <v>255</v>
      </c>
      <c r="G266" s="214"/>
      <c r="H266" s="218" t="s">
        <v>22</v>
      </c>
      <c r="I266" s="219"/>
      <c r="J266" s="214"/>
      <c r="K266" s="214"/>
      <c r="L266" s="220"/>
      <c r="M266" s="221"/>
      <c r="N266" s="222"/>
      <c r="O266" s="222"/>
      <c r="P266" s="222"/>
      <c r="Q266" s="222"/>
      <c r="R266" s="222"/>
      <c r="S266" s="222"/>
      <c r="T266" s="223"/>
      <c r="AT266" s="224" t="s">
        <v>149</v>
      </c>
      <c r="AU266" s="224" t="s">
        <v>81</v>
      </c>
      <c r="AV266" s="12" t="s">
        <v>24</v>
      </c>
      <c r="AW266" s="12" t="s">
        <v>37</v>
      </c>
      <c r="AX266" s="12" t="s">
        <v>74</v>
      </c>
      <c r="AY266" s="224" t="s">
        <v>140</v>
      </c>
    </row>
    <row r="267" spans="2:65" s="12" customFormat="1" ht="12">
      <c r="B267" s="213"/>
      <c r="C267" s="214"/>
      <c r="D267" s="215" t="s">
        <v>149</v>
      </c>
      <c r="E267" s="216" t="s">
        <v>22</v>
      </c>
      <c r="F267" s="217" t="s">
        <v>256</v>
      </c>
      <c r="G267" s="214"/>
      <c r="H267" s="218" t="s">
        <v>22</v>
      </c>
      <c r="I267" s="219"/>
      <c r="J267" s="214"/>
      <c r="K267" s="214"/>
      <c r="L267" s="220"/>
      <c r="M267" s="221"/>
      <c r="N267" s="222"/>
      <c r="O267" s="222"/>
      <c r="P267" s="222"/>
      <c r="Q267" s="222"/>
      <c r="R267" s="222"/>
      <c r="S267" s="222"/>
      <c r="T267" s="223"/>
      <c r="AT267" s="224" t="s">
        <v>149</v>
      </c>
      <c r="AU267" s="224" t="s">
        <v>81</v>
      </c>
      <c r="AV267" s="12" t="s">
        <v>24</v>
      </c>
      <c r="AW267" s="12" t="s">
        <v>37</v>
      </c>
      <c r="AX267" s="12" t="s">
        <v>74</v>
      </c>
      <c r="AY267" s="224" t="s">
        <v>140</v>
      </c>
    </row>
    <row r="268" spans="2:65" s="13" customFormat="1" ht="12">
      <c r="B268" s="225"/>
      <c r="C268" s="226"/>
      <c r="D268" s="227" t="s">
        <v>149</v>
      </c>
      <c r="E268" s="228" t="s">
        <v>22</v>
      </c>
      <c r="F268" s="229" t="s">
        <v>257</v>
      </c>
      <c r="G268" s="226"/>
      <c r="H268" s="230">
        <v>14.7</v>
      </c>
      <c r="I268" s="231"/>
      <c r="J268" s="226"/>
      <c r="K268" s="226"/>
      <c r="L268" s="232"/>
      <c r="M268" s="233"/>
      <c r="N268" s="234"/>
      <c r="O268" s="234"/>
      <c r="P268" s="234"/>
      <c r="Q268" s="234"/>
      <c r="R268" s="234"/>
      <c r="S268" s="234"/>
      <c r="T268" s="235"/>
      <c r="AT268" s="236" t="s">
        <v>149</v>
      </c>
      <c r="AU268" s="236" t="s">
        <v>81</v>
      </c>
      <c r="AV268" s="13" t="s">
        <v>81</v>
      </c>
      <c r="AW268" s="13" t="s">
        <v>37</v>
      </c>
      <c r="AX268" s="13" t="s">
        <v>24</v>
      </c>
      <c r="AY268" s="236" t="s">
        <v>140</v>
      </c>
    </row>
    <row r="269" spans="2:65" s="1" customFormat="1" ht="31.5" customHeight="1">
      <c r="B269" s="42"/>
      <c r="C269" s="201" t="s">
        <v>343</v>
      </c>
      <c r="D269" s="201" t="s">
        <v>143</v>
      </c>
      <c r="E269" s="202" t="s">
        <v>344</v>
      </c>
      <c r="F269" s="203" t="s">
        <v>345</v>
      </c>
      <c r="G269" s="204" t="s">
        <v>174</v>
      </c>
      <c r="H269" s="205">
        <v>2.8690000000000002</v>
      </c>
      <c r="I269" s="206"/>
      <c r="J269" s="207">
        <f>ROUND(I269*H269,2)</f>
        <v>0</v>
      </c>
      <c r="K269" s="203" t="s">
        <v>164</v>
      </c>
      <c r="L269" s="62"/>
      <c r="M269" s="208" t="s">
        <v>22</v>
      </c>
      <c r="N269" s="209" t="s">
        <v>45</v>
      </c>
      <c r="O269" s="43"/>
      <c r="P269" s="210">
        <f>O269*H269</f>
        <v>0</v>
      </c>
      <c r="Q269" s="210">
        <v>0</v>
      </c>
      <c r="R269" s="210">
        <f>Q269*H269</f>
        <v>0</v>
      </c>
      <c r="S269" s="210">
        <v>0</v>
      </c>
      <c r="T269" s="211">
        <f>S269*H269</f>
        <v>0</v>
      </c>
      <c r="AR269" s="25" t="s">
        <v>147</v>
      </c>
      <c r="AT269" s="25" t="s">
        <v>143</v>
      </c>
      <c r="AU269" s="25" t="s">
        <v>81</v>
      </c>
      <c r="AY269" s="25" t="s">
        <v>140</v>
      </c>
      <c r="BE269" s="212">
        <f>IF(N269="základní",J269,0)</f>
        <v>0</v>
      </c>
      <c r="BF269" s="212">
        <f>IF(N269="snížená",J269,0)</f>
        <v>0</v>
      </c>
      <c r="BG269" s="212">
        <f>IF(N269="zákl. přenesená",J269,0)</f>
        <v>0</v>
      </c>
      <c r="BH269" s="212">
        <f>IF(N269="sníž. přenesená",J269,0)</f>
        <v>0</v>
      </c>
      <c r="BI269" s="212">
        <f>IF(N269="nulová",J269,0)</f>
        <v>0</v>
      </c>
      <c r="BJ269" s="25" t="s">
        <v>24</v>
      </c>
      <c r="BK269" s="212">
        <f>ROUND(I269*H269,2)</f>
        <v>0</v>
      </c>
      <c r="BL269" s="25" t="s">
        <v>147</v>
      </c>
      <c r="BM269" s="25" t="s">
        <v>346</v>
      </c>
    </row>
    <row r="270" spans="2:65" s="1" customFormat="1" ht="108">
      <c r="B270" s="42"/>
      <c r="C270" s="64"/>
      <c r="D270" s="227" t="s">
        <v>166</v>
      </c>
      <c r="E270" s="64"/>
      <c r="F270" s="277" t="s">
        <v>347</v>
      </c>
      <c r="G270" s="64"/>
      <c r="H270" s="64"/>
      <c r="I270" s="169"/>
      <c r="J270" s="64"/>
      <c r="K270" s="64"/>
      <c r="L270" s="62"/>
      <c r="M270" s="238"/>
      <c r="N270" s="43"/>
      <c r="O270" s="43"/>
      <c r="P270" s="43"/>
      <c r="Q270" s="43"/>
      <c r="R270" s="43"/>
      <c r="S270" s="43"/>
      <c r="T270" s="79"/>
      <c r="AT270" s="25" t="s">
        <v>166</v>
      </c>
      <c r="AU270" s="25" t="s">
        <v>81</v>
      </c>
    </row>
    <row r="271" spans="2:65" s="1" customFormat="1" ht="31.5" customHeight="1">
      <c r="B271" s="42"/>
      <c r="C271" s="201" t="s">
        <v>348</v>
      </c>
      <c r="D271" s="201" t="s">
        <v>143</v>
      </c>
      <c r="E271" s="202" t="s">
        <v>349</v>
      </c>
      <c r="F271" s="203" t="s">
        <v>350</v>
      </c>
      <c r="G271" s="204" t="s">
        <v>174</v>
      </c>
      <c r="H271" s="205">
        <v>2.8690000000000002</v>
      </c>
      <c r="I271" s="206"/>
      <c r="J271" s="207">
        <f>ROUND(I271*H271,2)</f>
        <v>0</v>
      </c>
      <c r="K271" s="203" t="s">
        <v>164</v>
      </c>
      <c r="L271" s="62"/>
      <c r="M271" s="208" t="s">
        <v>22</v>
      </c>
      <c r="N271" s="209" t="s">
        <v>45</v>
      </c>
      <c r="O271" s="43"/>
      <c r="P271" s="210">
        <f>O271*H271</f>
        <v>0</v>
      </c>
      <c r="Q271" s="210">
        <v>0</v>
      </c>
      <c r="R271" s="210">
        <f>Q271*H271</f>
        <v>0</v>
      </c>
      <c r="S271" s="210">
        <v>0</v>
      </c>
      <c r="T271" s="211">
        <f>S271*H271</f>
        <v>0</v>
      </c>
      <c r="AR271" s="25" t="s">
        <v>147</v>
      </c>
      <c r="AT271" s="25" t="s">
        <v>143</v>
      </c>
      <c r="AU271" s="25" t="s">
        <v>81</v>
      </c>
      <c r="AY271" s="25" t="s">
        <v>140</v>
      </c>
      <c r="BE271" s="212">
        <f>IF(N271="základní",J271,0)</f>
        <v>0</v>
      </c>
      <c r="BF271" s="212">
        <f>IF(N271="snížená",J271,0)</f>
        <v>0</v>
      </c>
      <c r="BG271" s="212">
        <f>IF(N271="zákl. přenesená",J271,0)</f>
        <v>0</v>
      </c>
      <c r="BH271" s="212">
        <f>IF(N271="sníž. přenesená",J271,0)</f>
        <v>0</v>
      </c>
      <c r="BI271" s="212">
        <f>IF(N271="nulová",J271,0)</f>
        <v>0</v>
      </c>
      <c r="BJ271" s="25" t="s">
        <v>24</v>
      </c>
      <c r="BK271" s="212">
        <f>ROUND(I271*H271,2)</f>
        <v>0</v>
      </c>
      <c r="BL271" s="25" t="s">
        <v>147</v>
      </c>
      <c r="BM271" s="25" t="s">
        <v>351</v>
      </c>
    </row>
    <row r="272" spans="2:65" s="1" customFormat="1" ht="72">
      <c r="B272" s="42"/>
      <c r="C272" s="64"/>
      <c r="D272" s="227" t="s">
        <v>166</v>
      </c>
      <c r="E272" s="64"/>
      <c r="F272" s="277" t="s">
        <v>352</v>
      </c>
      <c r="G272" s="64"/>
      <c r="H272" s="64"/>
      <c r="I272" s="169"/>
      <c r="J272" s="64"/>
      <c r="K272" s="64"/>
      <c r="L272" s="62"/>
      <c r="M272" s="238"/>
      <c r="N272" s="43"/>
      <c r="O272" s="43"/>
      <c r="P272" s="43"/>
      <c r="Q272" s="43"/>
      <c r="R272" s="43"/>
      <c r="S272" s="43"/>
      <c r="T272" s="79"/>
      <c r="AT272" s="25" t="s">
        <v>166</v>
      </c>
      <c r="AU272" s="25" t="s">
        <v>81</v>
      </c>
    </row>
    <row r="273" spans="2:65" s="1" customFormat="1" ht="31.5" customHeight="1">
      <c r="B273" s="42"/>
      <c r="C273" s="201" t="s">
        <v>353</v>
      </c>
      <c r="D273" s="201" t="s">
        <v>143</v>
      </c>
      <c r="E273" s="202" t="s">
        <v>354</v>
      </c>
      <c r="F273" s="203" t="s">
        <v>355</v>
      </c>
      <c r="G273" s="204" t="s">
        <v>174</v>
      </c>
      <c r="H273" s="205">
        <v>40.165999999999997</v>
      </c>
      <c r="I273" s="206"/>
      <c r="J273" s="207">
        <f>ROUND(I273*H273,2)</f>
        <v>0</v>
      </c>
      <c r="K273" s="203" t="s">
        <v>164</v>
      </c>
      <c r="L273" s="62"/>
      <c r="M273" s="208" t="s">
        <v>22</v>
      </c>
      <c r="N273" s="209" t="s">
        <v>45</v>
      </c>
      <c r="O273" s="43"/>
      <c r="P273" s="210">
        <f>O273*H273</f>
        <v>0</v>
      </c>
      <c r="Q273" s="210">
        <v>0</v>
      </c>
      <c r="R273" s="210">
        <f>Q273*H273</f>
        <v>0</v>
      </c>
      <c r="S273" s="210">
        <v>0</v>
      </c>
      <c r="T273" s="211">
        <f>S273*H273</f>
        <v>0</v>
      </c>
      <c r="AR273" s="25" t="s">
        <v>147</v>
      </c>
      <c r="AT273" s="25" t="s">
        <v>143</v>
      </c>
      <c r="AU273" s="25" t="s">
        <v>81</v>
      </c>
      <c r="AY273" s="25" t="s">
        <v>140</v>
      </c>
      <c r="BE273" s="212">
        <f>IF(N273="základní",J273,0)</f>
        <v>0</v>
      </c>
      <c r="BF273" s="212">
        <f>IF(N273="snížená",J273,0)</f>
        <v>0</v>
      </c>
      <c r="BG273" s="212">
        <f>IF(N273="zákl. přenesená",J273,0)</f>
        <v>0</v>
      </c>
      <c r="BH273" s="212">
        <f>IF(N273="sníž. přenesená",J273,0)</f>
        <v>0</v>
      </c>
      <c r="BI273" s="212">
        <f>IF(N273="nulová",J273,0)</f>
        <v>0</v>
      </c>
      <c r="BJ273" s="25" t="s">
        <v>24</v>
      </c>
      <c r="BK273" s="212">
        <f>ROUND(I273*H273,2)</f>
        <v>0</v>
      </c>
      <c r="BL273" s="25" t="s">
        <v>147</v>
      </c>
      <c r="BM273" s="25" t="s">
        <v>356</v>
      </c>
    </row>
    <row r="274" spans="2:65" s="1" customFormat="1" ht="72">
      <c r="B274" s="42"/>
      <c r="C274" s="64"/>
      <c r="D274" s="215" t="s">
        <v>166</v>
      </c>
      <c r="E274" s="64"/>
      <c r="F274" s="237" t="s">
        <v>352</v>
      </c>
      <c r="G274" s="64"/>
      <c r="H274" s="64"/>
      <c r="I274" s="169"/>
      <c r="J274" s="64"/>
      <c r="K274" s="64"/>
      <c r="L274" s="62"/>
      <c r="M274" s="238"/>
      <c r="N274" s="43"/>
      <c r="O274" s="43"/>
      <c r="P274" s="43"/>
      <c r="Q274" s="43"/>
      <c r="R274" s="43"/>
      <c r="S274" s="43"/>
      <c r="T274" s="79"/>
      <c r="AT274" s="25" t="s">
        <v>166</v>
      </c>
      <c r="AU274" s="25" t="s">
        <v>81</v>
      </c>
    </row>
    <row r="275" spans="2:65" s="12" customFormat="1" ht="12">
      <c r="B275" s="213"/>
      <c r="C275" s="214"/>
      <c r="D275" s="215" t="s">
        <v>149</v>
      </c>
      <c r="E275" s="216" t="s">
        <v>22</v>
      </c>
      <c r="F275" s="217" t="s">
        <v>357</v>
      </c>
      <c r="G275" s="214"/>
      <c r="H275" s="218" t="s">
        <v>22</v>
      </c>
      <c r="I275" s="219"/>
      <c r="J275" s="214"/>
      <c r="K275" s="214"/>
      <c r="L275" s="220"/>
      <c r="M275" s="221"/>
      <c r="N275" s="222"/>
      <c r="O275" s="222"/>
      <c r="P275" s="222"/>
      <c r="Q275" s="222"/>
      <c r="R275" s="222"/>
      <c r="S275" s="222"/>
      <c r="T275" s="223"/>
      <c r="AT275" s="224" t="s">
        <v>149</v>
      </c>
      <c r="AU275" s="224" t="s">
        <v>81</v>
      </c>
      <c r="AV275" s="12" t="s">
        <v>24</v>
      </c>
      <c r="AW275" s="12" t="s">
        <v>37</v>
      </c>
      <c r="AX275" s="12" t="s">
        <v>74</v>
      </c>
      <c r="AY275" s="224" t="s">
        <v>140</v>
      </c>
    </row>
    <row r="276" spans="2:65" s="13" customFormat="1" ht="12">
      <c r="B276" s="225"/>
      <c r="C276" s="226"/>
      <c r="D276" s="227" t="s">
        <v>149</v>
      </c>
      <c r="E276" s="228" t="s">
        <v>22</v>
      </c>
      <c r="F276" s="229" t="s">
        <v>358</v>
      </c>
      <c r="G276" s="226"/>
      <c r="H276" s="230">
        <v>40.165999999999997</v>
      </c>
      <c r="I276" s="231"/>
      <c r="J276" s="226"/>
      <c r="K276" s="226"/>
      <c r="L276" s="232"/>
      <c r="M276" s="233"/>
      <c r="N276" s="234"/>
      <c r="O276" s="234"/>
      <c r="P276" s="234"/>
      <c r="Q276" s="234"/>
      <c r="R276" s="234"/>
      <c r="S276" s="234"/>
      <c r="T276" s="235"/>
      <c r="AT276" s="236" t="s">
        <v>149</v>
      </c>
      <c r="AU276" s="236" t="s">
        <v>81</v>
      </c>
      <c r="AV276" s="13" t="s">
        <v>81</v>
      </c>
      <c r="AW276" s="13" t="s">
        <v>37</v>
      </c>
      <c r="AX276" s="13" t="s">
        <v>24</v>
      </c>
      <c r="AY276" s="236" t="s">
        <v>140</v>
      </c>
    </row>
    <row r="277" spans="2:65" s="1" customFormat="1" ht="22.5" customHeight="1">
      <c r="B277" s="42"/>
      <c r="C277" s="201" t="s">
        <v>359</v>
      </c>
      <c r="D277" s="201" t="s">
        <v>143</v>
      </c>
      <c r="E277" s="202" t="s">
        <v>360</v>
      </c>
      <c r="F277" s="203" t="s">
        <v>361</v>
      </c>
      <c r="G277" s="204" t="s">
        <v>174</v>
      </c>
      <c r="H277" s="205">
        <v>2.8690000000000002</v>
      </c>
      <c r="I277" s="206"/>
      <c r="J277" s="207">
        <f>ROUND(I277*H277,2)</f>
        <v>0</v>
      </c>
      <c r="K277" s="203" t="s">
        <v>22</v>
      </c>
      <c r="L277" s="62"/>
      <c r="M277" s="208" t="s">
        <v>22</v>
      </c>
      <c r="N277" s="209" t="s">
        <v>45</v>
      </c>
      <c r="O277" s="43"/>
      <c r="P277" s="210">
        <f>O277*H277</f>
        <v>0</v>
      </c>
      <c r="Q277" s="210">
        <v>0</v>
      </c>
      <c r="R277" s="210">
        <f>Q277*H277</f>
        <v>0</v>
      </c>
      <c r="S277" s="210">
        <v>0</v>
      </c>
      <c r="T277" s="211">
        <f>S277*H277</f>
        <v>0</v>
      </c>
      <c r="AR277" s="25" t="s">
        <v>147</v>
      </c>
      <c r="AT277" s="25" t="s">
        <v>143</v>
      </c>
      <c r="AU277" s="25" t="s">
        <v>81</v>
      </c>
      <c r="AY277" s="25" t="s">
        <v>140</v>
      </c>
      <c r="BE277" s="212">
        <f>IF(N277="základní",J277,0)</f>
        <v>0</v>
      </c>
      <c r="BF277" s="212">
        <f>IF(N277="snížená",J277,0)</f>
        <v>0</v>
      </c>
      <c r="BG277" s="212">
        <f>IF(N277="zákl. přenesená",J277,0)</f>
        <v>0</v>
      </c>
      <c r="BH277" s="212">
        <f>IF(N277="sníž. přenesená",J277,0)</f>
        <v>0</v>
      </c>
      <c r="BI277" s="212">
        <f>IF(N277="nulová",J277,0)</f>
        <v>0</v>
      </c>
      <c r="BJ277" s="25" t="s">
        <v>24</v>
      </c>
      <c r="BK277" s="212">
        <f>ROUND(I277*H277,2)</f>
        <v>0</v>
      </c>
      <c r="BL277" s="25" t="s">
        <v>147</v>
      </c>
      <c r="BM277" s="25" t="s">
        <v>362</v>
      </c>
    </row>
    <row r="278" spans="2:65" s="12" customFormat="1" ht="12">
      <c r="B278" s="213"/>
      <c r="C278" s="214"/>
      <c r="D278" s="215" t="s">
        <v>149</v>
      </c>
      <c r="E278" s="216" t="s">
        <v>22</v>
      </c>
      <c r="F278" s="217" t="s">
        <v>363</v>
      </c>
      <c r="G278" s="214"/>
      <c r="H278" s="218" t="s">
        <v>22</v>
      </c>
      <c r="I278" s="219"/>
      <c r="J278" s="214"/>
      <c r="K278" s="214"/>
      <c r="L278" s="220"/>
      <c r="M278" s="221"/>
      <c r="N278" s="222"/>
      <c r="O278" s="222"/>
      <c r="P278" s="222"/>
      <c r="Q278" s="222"/>
      <c r="R278" s="222"/>
      <c r="S278" s="222"/>
      <c r="T278" s="223"/>
      <c r="AT278" s="224" t="s">
        <v>149</v>
      </c>
      <c r="AU278" s="224" t="s">
        <v>81</v>
      </c>
      <c r="AV278" s="12" t="s">
        <v>24</v>
      </c>
      <c r="AW278" s="12" t="s">
        <v>37</v>
      </c>
      <c r="AX278" s="12" t="s">
        <v>74</v>
      </c>
      <c r="AY278" s="224" t="s">
        <v>140</v>
      </c>
    </row>
    <row r="279" spans="2:65" s="13" customFormat="1" ht="12">
      <c r="B279" s="225"/>
      <c r="C279" s="226"/>
      <c r="D279" s="215" t="s">
        <v>149</v>
      </c>
      <c r="E279" s="239" t="s">
        <v>22</v>
      </c>
      <c r="F279" s="240" t="s">
        <v>364</v>
      </c>
      <c r="G279" s="226"/>
      <c r="H279" s="241">
        <v>2.8690000000000002</v>
      </c>
      <c r="I279" s="231"/>
      <c r="J279" s="226"/>
      <c r="K279" s="226"/>
      <c r="L279" s="232"/>
      <c r="M279" s="233"/>
      <c r="N279" s="234"/>
      <c r="O279" s="234"/>
      <c r="P279" s="234"/>
      <c r="Q279" s="234"/>
      <c r="R279" s="234"/>
      <c r="S279" s="234"/>
      <c r="T279" s="235"/>
      <c r="AT279" s="236" t="s">
        <v>149</v>
      </c>
      <c r="AU279" s="236" t="s">
        <v>81</v>
      </c>
      <c r="AV279" s="13" t="s">
        <v>81</v>
      </c>
      <c r="AW279" s="13" t="s">
        <v>37</v>
      </c>
      <c r="AX279" s="13" t="s">
        <v>24</v>
      </c>
      <c r="AY279" s="236" t="s">
        <v>140</v>
      </c>
    </row>
    <row r="280" spans="2:65" s="11" customFormat="1" ht="29.85" customHeight="1">
      <c r="B280" s="184"/>
      <c r="C280" s="185"/>
      <c r="D280" s="198" t="s">
        <v>73</v>
      </c>
      <c r="E280" s="199" t="s">
        <v>365</v>
      </c>
      <c r="F280" s="199" t="s">
        <v>366</v>
      </c>
      <c r="G280" s="185"/>
      <c r="H280" s="185"/>
      <c r="I280" s="188"/>
      <c r="J280" s="200">
        <f>BK280</f>
        <v>0</v>
      </c>
      <c r="K280" s="185"/>
      <c r="L280" s="190"/>
      <c r="M280" s="191"/>
      <c r="N280" s="192"/>
      <c r="O280" s="192"/>
      <c r="P280" s="193">
        <f>SUM(P281:P282)</f>
        <v>0</v>
      </c>
      <c r="Q280" s="192"/>
      <c r="R280" s="193">
        <f>SUM(R281:R282)</f>
        <v>0</v>
      </c>
      <c r="S280" s="192"/>
      <c r="T280" s="194">
        <f>SUM(T281:T282)</f>
        <v>0</v>
      </c>
      <c r="AR280" s="195" t="s">
        <v>24</v>
      </c>
      <c r="AT280" s="196" t="s">
        <v>73</v>
      </c>
      <c r="AU280" s="196" t="s">
        <v>24</v>
      </c>
      <c r="AY280" s="195" t="s">
        <v>140</v>
      </c>
      <c r="BK280" s="197">
        <f>SUM(BK281:BK282)</f>
        <v>0</v>
      </c>
    </row>
    <row r="281" spans="2:65" s="1" customFormat="1" ht="44.25" customHeight="1">
      <c r="B281" s="42"/>
      <c r="C281" s="201" t="s">
        <v>367</v>
      </c>
      <c r="D281" s="201" t="s">
        <v>143</v>
      </c>
      <c r="E281" s="202" t="s">
        <v>368</v>
      </c>
      <c r="F281" s="203" t="s">
        <v>369</v>
      </c>
      <c r="G281" s="204" t="s">
        <v>174</v>
      </c>
      <c r="H281" s="205">
        <v>6.101</v>
      </c>
      <c r="I281" s="206"/>
      <c r="J281" s="207">
        <f>ROUND(I281*H281,2)</f>
        <v>0</v>
      </c>
      <c r="K281" s="203" t="s">
        <v>164</v>
      </c>
      <c r="L281" s="62"/>
      <c r="M281" s="208" t="s">
        <v>22</v>
      </c>
      <c r="N281" s="209" t="s">
        <v>45</v>
      </c>
      <c r="O281" s="43"/>
      <c r="P281" s="210">
        <f>O281*H281</f>
        <v>0</v>
      </c>
      <c r="Q281" s="210">
        <v>0</v>
      </c>
      <c r="R281" s="210">
        <f>Q281*H281</f>
        <v>0</v>
      </c>
      <c r="S281" s="210">
        <v>0</v>
      </c>
      <c r="T281" s="211">
        <f>S281*H281</f>
        <v>0</v>
      </c>
      <c r="AR281" s="25" t="s">
        <v>147</v>
      </c>
      <c r="AT281" s="25" t="s">
        <v>143</v>
      </c>
      <c r="AU281" s="25" t="s">
        <v>81</v>
      </c>
      <c r="AY281" s="25" t="s">
        <v>140</v>
      </c>
      <c r="BE281" s="212">
        <f>IF(N281="základní",J281,0)</f>
        <v>0</v>
      </c>
      <c r="BF281" s="212">
        <f>IF(N281="snížená",J281,0)</f>
        <v>0</v>
      </c>
      <c r="BG281" s="212">
        <f>IF(N281="zákl. přenesená",J281,0)</f>
        <v>0</v>
      </c>
      <c r="BH281" s="212">
        <f>IF(N281="sníž. přenesená",J281,0)</f>
        <v>0</v>
      </c>
      <c r="BI281" s="212">
        <f>IF(N281="nulová",J281,0)</f>
        <v>0</v>
      </c>
      <c r="BJ281" s="25" t="s">
        <v>24</v>
      </c>
      <c r="BK281" s="212">
        <f>ROUND(I281*H281,2)</f>
        <v>0</v>
      </c>
      <c r="BL281" s="25" t="s">
        <v>147</v>
      </c>
      <c r="BM281" s="25" t="s">
        <v>370</v>
      </c>
    </row>
    <row r="282" spans="2:65" s="1" customFormat="1" ht="72">
      <c r="B282" s="42"/>
      <c r="C282" s="64"/>
      <c r="D282" s="215" t="s">
        <v>166</v>
      </c>
      <c r="E282" s="64"/>
      <c r="F282" s="237" t="s">
        <v>371</v>
      </c>
      <c r="G282" s="64"/>
      <c r="H282" s="64"/>
      <c r="I282" s="169"/>
      <c r="J282" s="64"/>
      <c r="K282" s="64"/>
      <c r="L282" s="62"/>
      <c r="M282" s="238"/>
      <c r="N282" s="43"/>
      <c r="O282" s="43"/>
      <c r="P282" s="43"/>
      <c r="Q282" s="43"/>
      <c r="R282" s="43"/>
      <c r="S282" s="43"/>
      <c r="T282" s="79"/>
      <c r="AT282" s="25" t="s">
        <v>166</v>
      </c>
      <c r="AU282" s="25" t="s">
        <v>81</v>
      </c>
    </row>
    <row r="283" spans="2:65" s="11" customFormat="1" ht="37.35" customHeight="1">
      <c r="B283" s="184"/>
      <c r="C283" s="185"/>
      <c r="D283" s="186" t="s">
        <v>73</v>
      </c>
      <c r="E283" s="187" t="s">
        <v>372</v>
      </c>
      <c r="F283" s="187" t="s">
        <v>373</v>
      </c>
      <c r="G283" s="185"/>
      <c r="H283" s="185"/>
      <c r="I283" s="188"/>
      <c r="J283" s="189">
        <f>BK283</f>
        <v>0</v>
      </c>
      <c r="K283" s="185"/>
      <c r="L283" s="190"/>
      <c r="M283" s="191"/>
      <c r="N283" s="192"/>
      <c r="O283" s="192"/>
      <c r="P283" s="193">
        <f>P284+P306+P308+P310+P331+P379+P423+P459+P468</f>
        <v>0</v>
      </c>
      <c r="Q283" s="192"/>
      <c r="R283" s="193">
        <f>R284+R306+R308+R310+R331+R379+R423+R459+R468</f>
        <v>1.42653721</v>
      </c>
      <c r="S283" s="192"/>
      <c r="T283" s="194">
        <f>T284+T306+T308+T310+T331+T379+T423+T459+T468</f>
        <v>0</v>
      </c>
      <c r="AR283" s="195" t="s">
        <v>81</v>
      </c>
      <c r="AT283" s="196" t="s">
        <v>73</v>
      </c>
      <c r="AU283" s="196" t="s">
        <v>74</v>
      </c>
      <c r="AY283" s="195" t="s">
        <v>140</v>
      </c>
      <c r="BK283" s="197">
        <f>BK284+BK306+BK308+BK310+BK331+BK379+BK423+BK459+BK468</f>
        <v>0</v>
      </c>
    </row>
    <row r="284" spans="2:65" s="11" customFormat="1" ht="19.95" customHeight="1">
      <c r="B284" s="184"/>
      <c r="C284" s="185"/>
      <c r="D284" s="198" t="s">
        <v>73</v>
      </c>
      <c r="E284" s="199" t="s">
        <v>374</v>
      </c>
      <c r="F284" s="199" t="s">
        <v>375</v>
      </c>
      <c r="G284" s="185"/>
      <c r="H284" s="185"/>
      <c r="I284" s="188"/>
      <c r="J284" s="200">
        <f>BK284</f>
        <v>0</v>
      </c>
      <c r="K284" s="185"/>
      <c r="L284" s="190"/>
      <c r="M284" s="191"/>
      <c r="N284" s="192"/>
      <c r="O284" s="192"/>
      <c r="P284" s="193">
        <f>SUM(P285:P305)</f>
        <v>0</v>
      </c>
      <c r="Q284" s="192"/>
      <c r="R284" s="193">
        <f>SUM(R285:R305)</f>
        <v>8.6100839999999998E-2</v>
      </c>
      <c r="S284" s="192"/>
      <c r="T284" s="194">
        <f>SUM(T285:T305)</f>
        <v>0</v>
      </c>
      <c r="AR284" s="195" t="s">
        <v>81</v>
      </c>
      <c r="AT284" s="196" t="s">
        <v>73</v>
      </c>
      <c r="AU284" s="196" t="s">
        <v>24</v>
      </c>
      <c r="AY284" s="195" t="s">
        <v>140</v>
      </c>
      <c r="BK284" s="197">
        <f>SUM(BK285:BK305)</f>
        <v>0</v>
      </c>
    </row>
    <row r="285" spans="2:65" s="1" customFormat="1" ht="31.5" customHeight="1">
      <c r="B285" s="42"/>
      <c r="C285" s="201" t="s">
        <v>141</v>
      </c>
      <c r="D285" s="201" t="s">
        <v>143</v>
      </c>
      <c r="E285" s="202" t="s">
        <v>376</v>
      </c>
      <c r="F285" s="203" t="s">
        <v>377</v>
      </c>
      <c r="G285" s="204" t="s">
        <v>183</v>
      </c>
      <c r="H285" s="205">
        <v>14.7</v>
      </c>
      <c r="I285" s="206"/>
      <c r="J285" s="207">
        <f>ROUND(I285*H285,2)</f>
        <v>0</v>
      </c>
      <c r="K285" s="203" t="s">
        <v>164</v>
      </c>
      <c r="L285" s="62"/>
      <c r="M285" s="208" t="s">
        <v>22</v>
      </c>
      <c r="N285" s="209" t="s">
        <v>45</v>
      </c>
      <c r="O285" s="43"/>
      <c r="P285" s="210">
        <f>O285*H285</f>
        <v>0</v>
      </c>
      <c r="Q285" s="210">
        <v>0</v>
      </c>
      <c r="R285" s="210">
        <f>Q285*H285</f>
        <v>0</v>
      </c>
      <c r="S285" s="210">
        <v>0</v>
      </c>
      <c r="T285" s="211">
        <f>S285*H285</f>
        <v>0</v>
      </c>
      <c r="AR285" s="25" t="s">
        <v>278</v>
      </c>
      <c r="AT285" s="25" t="s">
        <v>143</v>
      </c>
      <c r="AU285" s="25" t="s">
        <v>81</v>
      </c>
      <c r="AY285" s="25" t="s">
        <v>140</v>
      </c>
      <c r="BE285" s="212">
        <f>IF(N285="základní",J285,0)</f>
        <v>0</v>
      </c>
      <c r="BF285" s="212">
        <f>IF(N285="snížená",J285,0)</f>
        <v>0</v>
      </c>
      <c r="BG285" s="212">
        <f>IF(N285="zákl. přenesená",J285,0)</f>
        <v>0</v>
      </c>
      <c r="BH285" s="212">
        <f>IF(N285="sníž. přenesená",J285,0)</f>
        <v>0</v>
      </c>
      <c r="BI285" s="212">
        <f>IF(N285="nulová",J285,0)</f>
        <v>0</v>
      </c>
      <c r="BJ285" s="25" t="s">
        <v>24</v>
      </c>
      <c r="BK285" s="212">
        <f>ROUND(I285*H285,2)</f>
        <v>0</v>
      </c>
      <c r="BL285" s="25" t="s">
        <v>278</v>
      </c>
      <c r="BM285" s="25" t="s">
        <v>378</v>
      </c>
    </row>
    <row r="286" spans="2:65" s="1" customFormat="1" ht="36">
      <c r="B286" s="42"/>
      <c r="C286" s="64"/>
      <c r="D286" s="215" t="s">
        <v>166</v>
      </c>
      <c r="E286" s="64"/>
      <c r="F286" s="237" t="s">
        <v>379</v>
      </c>
      <c r="G286" s="64"/>
      <c r="H286" s="64"/>
      <c r="I286" s="169"/>
      <c r="J286" s="64"/>
      <c r="K286" s="64"/>
      <c r="L286" s="62"/>
      <c r="M286" s="238"/>
      <c r="N286" s="43"/>
      <c r="O286" s="43"/>
      <c r="P286" s="43"/>
      <c r="Q286" s="43"/>
      <c r="R286" s="43"/>
      <c r="S286" s="43"/>
      <c r="T286" s="79"/>
      <c r="AT286" s="25" t="s">
        <v>166</v>
      </c>
      <c r="AU286" s="25" t="s">
        <v>81</v>
      </c>
    </row>
    <row r="287" spans="2:65" s="12" customFormat="1" ht="12">
      <c r="B287" s="213"/>
      <c r="C287" s="214"/>
      <c r="D287" s="215" t="s">
        <v>149</v>
      </c>
      <c r="E287" s="216" t="s">
        <v>22</v>
      </c>
      <c r="F287" s="217" t="s">
        <v>380</v>
      </c>
      <c r="G287" s="214"/>
      <c r="H287" s="218" t="s">
        <v>22</v>
      </c>
      <c r="I287" s="219"/>
      <c r="J287" s="214"/>
      <c r="K287" s="214"/>
      <c r="L287" s="220"/>
      <c r="M287" s="221"/>
      <c r="N287" s="222"/>
      <c r="O287" s="222"/>
      <c r="P287" s="222"/>
      <c r="Q287" s="222"/>
      <c r="R287" s="222"/>
      <c r="S287" s="222"/>
      <c r="T287" s="223"/>
      <c r="AT287" s="224" t="s">
        <v>149</v>
      </c>
      <c r="AU287" s="224" t="s">
        <v>81</v>
      </c>
      <c r="AV287" s="12" t="s">
        <v>24</v>
      </c>
      <c r="AW287" s="12" t="s">
        <v>37</v>
      </c>
      <c r="AX287" s="12" t="s">
        <v>74</v>
      </c>
      <c r="AY287" s="224" t="s">
        <v>140</v>
      </c>
    </row>
    <row r="288" spans="2:65" s="12" customFormat="1" ht="12">
      <c r="B288" s="213"/>
      <c r="C288" s="214"/>
      <c r="D288" s="215" t="s">
        <v>149</v>
      </c>
      <c r="E288" s="216" t="s">
        <v>22</v>
      </c>
      <c r="F288" s="217" t="s">
        <v>255</v>
      </c>
      <c r="G288" s="214"/>
      <c r="H288" s="218" t="s">
        <v>22</v>
      </c>
      <c r="I288" s="219"/>
      <c r="J288" s="214"/>
      <c r="K288" s="214"/>
      <c r="L288" s="220"/>
      <c r="M288" s="221"/>
      <c r="N288" s="222"/>
      <c r="O288" s="222"/>
      <c r="P288" s="222"/>
      <c r="Q288" s="222"/>
      <c r="R288" s="222"/>
      <c r="S288" s="222"/>
      <c r="T288" s="223"/>
      <c r="AT288" s="224" t="s">
        <v>149</v>
      </c>
      <c r="AU288" s="224" t="s">
        <v>81</v>
      </c>
      <c r="AV288" s="12" t="s">
        <v>24</v>
      </c>
      <c r="AW288" s="12" t="s">
        <v>37</v>
      </c>
      <c r="AX288" s="12" t="s">
        <v>74</v>
      </c>
      <c r="AY288" s="224" t="s">
        <v>140</v>
      </c>
    </row>
    <row r="289" spans="2:65" s="12" customFormat="1" ht="12">
      <c r="B289" s="213"/>
      <c r="C289" s="214"/>
      <c r="D289" s="215" t="s">
        <v>149</v>
      </c>
      <c r="E289" s="216" t="s">
        <v>22</v>
      </c>
      <c r="F289" s="217" t="s">
        <v>256</v>
      </c>
      <c r="G289" s="214"/>
      <c r="H289" s="218" t="s">
        <v>22</v>
      </c>
      <c r="I289" s="219"/>
      <c r="J289" s="214"/>
      <c r="K289" s="214"/>
      <c r="L289" s="220"/>
      <c r="M289" s="221"/>
      <c r="N289" s="222"/>
      <c r="O289" s="222"/>
      <c r="P289" s="222"/>
      <c r="Q289" s="222"/>
      <c r="R289" s="222"/>
      <c r="S289" s="222"/>
      <c r="T289" s="223"/>
      <c r="AT289" s="224" t="s">
        <v>149</v>
      </c>
      <c r="AU289" s="224" t="s">
        <v>81</v>
      </c>
      <c r="AV289" s="12" t="s">
        <v>24</v>
      </c>
      <c r="AW289" s="12" t="s">
        <v>37</v>
      </c>
      <c r="AX289" s="12" t="s">
        <v>74</v>
      </c>
      <c r="AY289" s="224" t="s">
        <v>140</v>
      </c>
    </row>
    <row r="290" spans="2:65" s="13" customFormat="1" ht="12">
      <c r="B290" s="225"/>
      <c r="C290" s="226"/>
      <c r="D290" s="227" t="s">
        <v>149</v>
      </c>
      <c r="E290" s="228" t="s">
        <v>22</v>
      </c>
      <c r="F290" s="229" t="s">
        <v>257</v>
      </c>
      <c r="G290" s="226"/>
      <c r="H290" s="230">
        <v>14.7</v>
      </c>
      <c r="I290" s="231"/>
      <c r="J290" s="226"/>
      <c r="K290" s="226"/>
      <c r="L290" s="232"/>
      <c r="M290" s="233"/>
      <c r="N290" s="234"/>
      <c r="O290" s="234"/>
      <c r="P290" s="234"/>
      <c r="Q290" s="234"/>
      <c r="R290" s="234"/>
      <c r="S290" s="234"/>
      <c r="T290" s="235"/>
      <c r="AT290" s="236" t="s">
        <v>149</v>
      </c>
      <c r="AU290" s="236" t="s">
        <v>81</v>
      </c>
      <c r="AV290" s="13" t="s">
        <v>81</v>
      </c>
      <c r="AW290" s="13" t="s">
        <v>37</v>
      </c>
      <c r="AX290" s="13" t="s">
        <v>24</v>
      </c>
      <c r="AY290" s="236" t="s">
        <v>140</v>
      </c>
    </row>
    <row r="291" spans="2:65" s="1" customFormat="1" ht="22.5" customHeight="1">
      <c r="B291" s="42"/>
      <c r="C291" s="267" t="s">
        <v>381</v>
      </c>
      <c r="D291" s="267" t="s">
        <v>267</v>
      </c>
      <c r="E291" s="268" t="s">
        <v>382</v>
      </c>
      <c r="F291" s="269" t="s">
        <v>383</v>
      </c>
      <c r="G291" s="270" t="s">
        <v>183</v>
      </c>
      <c r="H291" s="271">
        <v>14.994</v>
      </c>
      <c r="I291" s="272"/>
      <c r="J291" s="273">
        <f>ROUND(I291*H291,2)</f>
        <v>0</v>
      </c>
      <c r="K291" s="269" t="s">
        <v>22</v>
      </c>
      <c r="L291" s="274"/>
      <c r="M291" s="275" t="s">
        <v>22</v>
      </c>
      <c r="N291" s="276" t="s">
        <v>45</v>
      </c>
      <c r="O291" s="43"/>
      <c r="P291" s="210">
        <f>O291*H291</f>
        <v>0</v>
      </c>
      <c r="Q291" s="210">
        <v>5.5999999999999999E-3</v>
      </c>
      <c r="R291" s="210">
        <f>Q291*H291</f>
        <v>8.3966399999999997E-2</v>
      </c>
      <c r="S291" s="210">
        <v>0</v>
      </c>
      <c r="T291" s="211">
        <f>S291*H291</f>
        <v>0</v>
      </c>
      <c r="AR291" s="25" t="s">
        <v>381</v>
      </c>
      <c r="AT291" s="25" t="s">
        <v>267</v>
      </c>
      <c r="AU291" s="25" t="s">
        <v>81</v>
      </c>
      <c r="AY291" s="25" t="s">
        <v>140</v>
      </c>
      <c r="BE291" s="212">
        <f>IF(N291="základní",J291,0)</f>
        <v>0</v>
      </c>
      <c r="BF291" s="212">
        <f>IF(N291="snížená",J291,0)</f>
        <v>0</v>
      </c>
      <c r="BG291" s="212">
        <f>IF(N291="zákl. přenesená",J291,0)</f>
        <v>0</v>
      </c>
      <c r="BH291" s="212">
        <f>IF(N291="sníž. přenesená",J291,0)</f>
        <v>0</v>
      </c>
      <c r="BI291" s="212">
        <f>IF(N291="nulová",J291,0)</f>
        <v>0</v>
      </c>
      <c r="BJ291" s="25" t="s">
        <v>24</v>
      </c>
      <c r="BK291" s="212">
        <f>ROUND(I291*H291,2)</f>
        <v>0</v>
      </c>
      <c r="BL291" s="25" t="s">
        <v>278</v>
      </c>
      <c r="BM291" s="25" t="s">
        <v>384</v>
      </c>
    </row>
    <row r="292" spans="2:65" s="1" customFormat="1" ht="24">
      <c r="B292" s="42"/>
      <c r="C292" s="64"/>
      <c r="D292" s="215" t="s">
        <v>385</v>
      </c>
      <c r="E292" s="64"/>
      <c r="F292" s="237" t="s">
        <v>386</v>
      </c>
      <c r="G292" s="64"/>
      <c r="H292" s="64"/>
      <c r="I292" s="169"/>
      <c r="J292" s="64"/>
      <c r="K292" s="64"/>
      <c r="L292" s="62"/>
      <c r="M292" s="238"/>
      <c r="N292" s="43"/>
      <c r="O292" s="43"/>
      <c r="P292" s="43"/>
      <c r="Q292" s="43"/>
      <c r="R292" s="43"/>
      <c r="S292" s="43"/>
      <c r="T292" s="79"/>
      <c r="AT292" s="25" t="s">
        <v>385</v>
      </c>
      <c r="AU292" s="25" t="s">
        <v>81</v>
      </c>
    </row>
    <row r="293" spans="2:65" s="13" customFormat="1" ht="12">
      <c r="B293" s="225"/>
      <c r="C293" s="226"/>
      <c r="D293" s="227" t="s">
        <v>149</v>
      </c>
      <c r="E293" s="228" t="s">
        <v>22</v>
      </c>
      <c r="F293" s="229" t="s">
        <v>387</v>
      </c>
      <c r="G293" s="226"/>
      <c r="H293" s="230">
        <v>14.994</v>
      </c>
      <c r="I293" s="231"/>
      <c r="J293" s="226"/>
      <c r="K293" s="226"/>
      <c r="L293" s="232"/>
      <c r="M293" s="233"/>
      <c r="N293" s="234"/>
      <c r="O293" s="234"/>
      <c r="P293" s="234"/>
      <c r="Q293" s="234"/>
      <c r="R293" s="234"/>
      <c r="S293" s="234"/>
      <c r="T293" s="235"/>
      <c r="AT293" s="236" t="s">
        <v>149</v>
      </c>
      <c r="AU293" s="236" t="s">
        <v>81</v>
      </c>
      <c r="AV293" s="13" t="s">
        <v>81</v>
      </c>
      <c r="AW293" s="13" t="s">
        <v>37</v>
      </c>
      <c r="AX293" s="13" t="s">
        <v>24</v>
      </c>
      <c r="AY293" s="236" t="s">
        <v>140</v>
      </c>
    </row>
    <row r="294" spans="2:65" s="1" customFormat="1" ht="31.5" customHeight="1">
      <c r="B294" s="42"/>
      <c r="C294" s="201" t="s">
        <v>388</v>
      </c>
      <c r="D294" s="201" t="s">
        <v>143</v>
      </c>
      <c r="E294" s="202" t="s">
        <v>389</v>
      </c>
      <c r="F294" s="203" t="s">
        <v>390</v>
      </c>
      <c r="G294" s="204" t="s">
        <v>183</v>
      </c>
      <c r="H294" s="205">
        <v>17.64</v>
      </c>
      <c r="I294" s="206"/>
      <c r="J294" s="207">
        <f>ROUND(I294*H294,2)</f>
        <v>0</v>
      </c>
      <c r="K294" s="203" t="s">
        <v>164</v>
      </c>
      <c r="L294" s="62"/>
      <c r="M294" s="208" t="s">
        <v>22</v>
      </c>
      <c r="N294" s="209" t="s">
        <v>45</v>
      </c>
      <c r="O294" s="43"/>
      <c r="P294" s="210">
        <f>O294*H294</f>
        <v>0</v>
      </c>
      <c r="Q294" s="210">
        <v>0</v>
      </c>
      <c r="R294" s="210">
        <f>Q294*H294</f>
        <v>0</v>
      </c>
      <c r="S294" s="210">
        <v>0</v>
      </c>
      <c r="T294" s="211">
        <f>S294*H294</f>
        <v>0</v>
      </c>
      <c r="AR294" s="25" t="s">
        <v>278</v>
      </c>
      <c r="AT294" s="25" t="s">
        <v>143</v>
      </c>
      <c r="AU294" s="25" t="s">
        <v>81</v>
      </c>
      <c r="AY294" s="25" t="s">
        <v>140</v>
      </c>
      <c r="BE294" s="212">
        <f>IF(N294="základní",J294,0)</f>
        <v>0</v>
      </c>
      <c r="BF294" s="212">
        <f>IF(N294="snížená",J294,0)</f>
        <v>0</v>
      </c>
      <c r="BG294" s="212">
        <f>IF(N294="zákl. přenesená",J294,0)</f>
        <v>0</v>
      </c>
      <c r="BH294" s="212">
        <f>IF(N294="sníž. přenesená",J294,0)</f>
        <v>0</v>
      </c>
      <c r="BI294" s="212">
        <f>IF(N294="nulová",J294,0)</f>
        <v>0</v>
      </c>
      <c r="BJ294" s="25" t="s">
        <v>24</v>
      </c>
      <c r="BK294" s="212">
        <f>ROUND(I294*H294,2)</f>
        <v>0</v>
      </c>
      <c r="BL294" s="25" t="s">
        <v>278</v>
      </c>
      <c r="BM294" s="25" t="s">
        <v>391</v>
      </c>
    </row>
    <row r="295" spans="2:65" s="12" customFormat="1" ht="12">
      <c r="B295" s="213"/>
      <c r="C295" s="214"/>
      <c r="D295" s="215" t="s">
        <v>149</v>
      </c>
      <c r="E295" s="216" t="s">
        <v>22</v>
      </c>
      <c r="F295" s="217" t="s">
        <v>255</v>
      </c>
      <c r="G295" s="214"/>
      <c r="H295" s="218" t="s">
        <v>22</v>
      </c>
      <c r="I295" s="219"/>
      <c r="J295" s="214"/>
      <c r="K295" s="214"/>
      <c r="L295" s="220"/>
      <c r="M295" s="221"/>
      <c r="N295" s="222"/>
      <c r="O295" s="222"/>
      <c r="P295" s="222"/>
      <c r="Q295" s="222"/>
      <c r="R295" s="222"/>
      <c r="S295" s="222"/>
      <c r="T295" s="223"/>
      <c r="AT295" s="224" t="s">
        <v>149</v>
      </c>
      <c r="AU295" s="224" t="s">
        <v>81</v>
      </c>
      <c r="AV295" s="12" t="s">
        <v>24</v>
      </c>
      <c r="AW295" s="12" t="s">
        <v>37</v>
      </c>
      <c r="AX295" s="12" t="s">
        <v>74</v>
      </c>
      <c r="AY295" s="224" t="s">
        <v>140</v>
      </c>
    </row>
    <row r="296" spans="2:65" s="12" customFormat="1" ht="12">
      <c r="B296" s="213"/>
      <c r="C296" s="214"/>
      <c r="D296" s="215" t="s">
        <v>149</v>
      </c>
      <c r="E296" s="216" t="s">
        <v>22</v>
      </c>
      <c r="F296" s="217" t="s">
        <v>256</v>
      </c>
      <c r="G296" s="214"/>
      <c r="H296" s="218" t="s">
        <v>22</v>
      </c>
      <c r="I296" s="219"/>
      <c r="J296" s="214"/>
      <c r="K296" s="214"/>
      <c r="L296" s="220"/>
      <c r="M296" s="221"/>
      <c r="N296" s="222"/>
      <c r="O296" s="222"/>
      <c r="P296" s="222"/>
      <c r="Q296" s="222"/>
      <c r="R296" s="222"/>
      <c r="S296" s="222"/>
      <c r="T296" s="223"/>
      <c r="AT296" s="224" t="s">
        <v>149</v>
      </c>
      <c r="AU296" s="224" t="s">
        <v>81</v>
      </c>
      <c r="AV296" s="12" t="s">
        <v>24</v>
      </c>
      <c r="AW296" s="12" t="s">
        <v>37</v>
      </c>
      <c r="AX296" s="12" t="s">
        <v>74</v>
      </c>
      <c r="AY296" s="224" t="s">
        <v>140</v>
      </c>
    </row>
    <row r="297" spans="2:65" s="12" customFormat="1" ht="12">
      <c r="B297" s="213"/>
      <c r="C297" s="214"/>
      <c r="D297" s="215" t="s">
        <v>149</v>
      </c>
      <c r="E297" s="216" t="s">
        <v>22</v>
      </c>
      <c r="F297" s="217" t="s">
        <v>392</v>
      </c>
      <c r="G297" s="214"/>
      <c r="H297" s="218" t="s">
        <v>22</v>
      </c>
      <c r="I297" s="219"/>
      <c r="J297" s="214"/>
      <c r="K297" s="214"/>
      <c r="L297" s="220"/>
      <c r="M297" s="221"/>
      <c r="N297" s="222"/>
      <c r="O297" s="222"/>
      <c r="P297" s="222"/>
      <c r="Q297" s="222"/>
      <c r="R297" s="222"/>
      <c r="S297" s="222"/>
      <c r="T297" s="223"/>
      <c r="AT297" s="224" t="s">
        <v>149</v>
      </c>
      <c r="AU297" s="224" t="s">
        <v>81</v>
      </c>
      <c r="AV297" s="12" t="s">
        <v>24</v>
      </c>
      <c r="AW297" s="12" t="s">
        <v>37</v>
      </c>
      <c r="AX297" s="12" t="s">
        <v>74</v>
      </c>
      <c r="AY297" s="224" t="s">
        <v>140</v>
      </c>
    </row>
    <row r="298" spans="2:65" s="12" customFormat="1" ht="12">
      <c r="B298" s="213"/>
      <c r="C298" s="214"/>
      <c r="D298" s="215" t="s">
        <v>149</v>
      </c>
      <c r="E298" s="216" t="s">
        <v>22</v>
      </c>
      <c r="F298" s="217" t="s">
        <v>393</v>
      </c>
      <c r="G298" s="214"/>
      <c r="H298" s="218" t="s">
        <v>22</v>
      </c>
      <c r="I298" s="219"/>
      <c r="J298" s="214"/>
      <c r="K298" s="214"/>
      <c r="L298" s="220"/>
      <c r="M298" s="221"/>
      <c r="N298" s="222"/>
      <c r="O298" s="222"/>
      <c r="P298" s="222"/>
      <c r="Q298" s="222"/>
      <c r="R298" s="222"/>
      <c r="S298" s="222"/>
      <c r="T298" s="223"/>
      <c r="AT298" s="224" t="s">
        <v>149</v>
      </c>
      <c r="AU298" s="224" t="s">
        <v>81</v>
      </c>
      <c r="AV298" s="12" t="s">
        <v>24</v>
      </c>
      <c r="AW298" s="12" t="s">
        <v>37</v>
      </c>
      <c r="AX298" s="12" t="s">
        <v>74</v>
      </c>
      <c r="AY298" s="224" t="s">
        <v>140</v>
      </c>
    </row>
    <row r="299" spans="2:65" s="12" customFormat="1" ht="12">
      <c r="B299" s="213"/>
      <c r="C299" s="214"/>
      <c r="D299" s="215" t="s">
        <v>149</v>
      </c>
      <c r="E299" s="216" t="s">
        <v>22</v>
      </c>
      <c r="F299" s="217" t="s">
        <v>394</v>
      </c>
      <c r="G299" s="214"/>
      <c r="H299" s="218" t="s">
        <v>22</v>
      </c>
      <c r="I299" s="219"/>
      <c r="J299" s="214"/>
      <c r="K299" s="214"/>
      <c r="L299" s="220"/>
      <c r="M299" s="221"/>
      <c r="N299" s="222"/>
      <c r="O299" s="222"/>
      <c r="P299" s="222"/>
      <c r="Q299" s="222"/>
      <c r="R299" s="222"/>
      <c r="S299" s="222"/>
      <c r="T299" s="223"/>
      <c r="AT299" s="224" t="s">
        <v>149</v>
      </c>
      <c r="AU299" s="224" t="s">
        <v>81</v>
      </c>
      <c r="AV299" s="12" t="s">
        <v>24</v>
      </c>
      <c r="AW299" s="12" t="s">
        <v>37</v>
      </c>
      <c r="AX299" s="12" t="s">
        <v>74</v>
      </c>
      <c r="AY299" s="224" t="s">
        <v>140</v>
      </c>
    </row>
    <row r="300" spans="2:65" s="13" customFormat="1" ht="12">
      <c r="B300" s="225"/>
      <c r="C300" s="226"/>
      <c r="D300" s="227" t="s">
        <v>149</v>
      </c>
      <c r="E300" s="228" t="s">
        <v>22</v>
      </c>
      <c r="F300" s="229" t="s">
        <v>395</v>
      </c>
      <c r="G300" s="226"/>
      <c r="H300" s="230">
        <v>17.64</v>
      </c>
      <c r="I300" s="231"/>
      <c r="J300" s="226"/>
      <c r="K300" s="226"/>
      <c r="L300" s="232"/>
      <c r="M300" s="233"/>
      <c r="N300" s="234"/>
      <c r="O300" s="234"/>
      <c r="P300" s="234"/>
      <c r="Q300" s="234"/>
      <c r="R300" s="234"/>
      <c r="S300" s="234"/>
      <c r="T300" s="235"/>
      <c r="AT300" s="236" t="s">
        <v>149</v>
      </c>
      <c r="AU300" s="236" t="s">
        <v>81</v>
      </c>
      <c r="AV300" s="13" t="s">
        <v>81</v>
      </c>
      <c r="AW300" s="13" t="s">
        <v>37</v>
      </c>
      <c r="AX300" s="13" t="s">
        <v>24</v>
      </c>
      <c r="AY300" s="236" t="s">
        <v>140</v>
      </c>
    </row>
    <row r="301" spans="2:65" s="1" customFormat="1" ht="22.5" customHeight="1">
      <c r="B301" s="42"/>
      <c r="C301" s="267" t="s">
        <v>178</v>
      </c>
      <c r="D301" s="267" t="s">
        <v>267</v>
      </c>
      <c r="E301" s="268" t="s">
        <v>396</v>
      </c>
      <c r="F301" s="269" t="s">
        <v>397</v>
      </c>
      <c r="G301" s="270" t="s">
        <v>183</v>
      </c>
      <c r="H301" s="271">
        <v>19.404</v>
      </c>
      <c r="I301" s="272"/>
      <c r="J301" s="273">
        <f>ROUND(I301*H301,2)</f>
        <v>0</v>
      </c>
      <c r="K301" s="269" t="s">
        <v>164</v>
      </c>
      <c r="L301" s="274"/>
      <c r="M301" s="275" t="s">
        <v>22</v>
      </c>
      <c r="N301" s="276" t="s">
        <v>45</v>
      </c>
      <c r="O301" s="43"/>
      <c r="P301" s="210">
        <f>O301*H301</f>
        <v>0</v>
      </c>
      <c r="Q301" s="210">
        <v>1.1E-4</v>
      </c>
      <c r="R301" s="210">
        <f>Q301*H301</f>
        <v>2.13444E-3</v>
      </c>
      <c r="S301" s="210">
        <v>0</v>
      </c>
      <c r="T301" s="211">
        <f>S301*H301</f>
        <v>0</v>
      </c>
      <c r="AR301" s="25" t="s">
        <v>381</v>
      </c>
      <c r="AT301" s="25" t="s">
        <v>267</v>
      </c>
      <c r="AU301" s="25" t="s">
        <v>81</v>
      </c>
      <c r="AY301" s="25" t="s">
        <v>140</v>
      </c>
      <c r="BE301" s="212">
        <f>IF(N301="základní",J301,0)</f>
        <v>0</v>
      </c>
      <c r="BF301" s="212">
        <f>IF(N301="snížená",J301,0)</f>
        <v>0</v>
      </c>
      <c r="BG301" s="212">
        <f>IF(N301="zákl. přenesená",J301,0)</f>
        <v>0</v>
      </c>
      <c r="BH301" s="212">
        <f>IF(N301="sníž. přenesená",J301,0)</f>
        <v>0</v>
      </c>
      <c r="BI301" s="212">
        <f>IF(N301="nulová",J301,0)</f>
        <v>0</v>
      </c>
      <c r="BJ301" s="25" t="s">
        <v>24</v>
      </c>
      <c r="BK301" s="212">
        <f>ROUND(I301*H301,2)</f>
        <v>0</v>
      </c>
      <c r="BL301" s="25" t="s">
        <v>278</v>
      </c>
      <c r="BM301" s="25" t="s">
        <v>398</v>
      </c>
    </row>
    <row r="302" spans="2:65" s="1" customFormat="1" ht="24">
      <c r="B302" s="42"/>
      <c r="C302" s="64"/>
      <c r="D302" s="215" t="s">
        <v>385</v>
      </c>
      <c r="E302" s="64"/>
      <c r="F302" s="237" t="s">
        <v>399</v>
      </c>
      <c r="G302" s="64"/>
      <c r="H302" s="64"/>
      <c r="I302" s="169"/>
      <c r="J302" s="64"/>
      <c r="K302" s="64"/>
      <c r="L302" s="62"/>
      <c r="M302" s="238"/>
      <c r="N302" s="43"/>
      <c r="O302" s="43"/>
      <c r="P302" s="43"/>
      <c r="Q302" s="43"/>
      <c r="R302" s="43"/>
      <c r="S302" s="43"/>
      <c r="T302" s="79"/>
      <c r="AT302" s="25" t="s">
        <v>385</v>
      </c>
      <c r="AU302" s="25" t="s">
        <v>81</v>
      </c>
    </row>
    <row r="303" spans="2:65" s="13" customFormat="1" ht="12">
      <c r="B303" s="225"/>
      <c r="C303" s="226"/>
      <c r="D303" s="227" t="s">
        <v>149</v>
      </c>
      <c r="E303" s="228" t="s">
        <v>22</v>
      </c>
      <c r="F303" s="229" t="s">
        <v>400</v>
      </c>
      <c r="G303" s="226"/>
      <c r="H303" s="230">
        <v>19.404</v>
      </c>
      <c r="I303" s="231"/>
      <c r="J303" s="226"/>
      <c r="K303" s="226"/>
      <c r="L303" s="232"/>
      <c r="M303" s="233"/>
      <c r="N303" s="234"/>
      <c r="O303" s="234"/>
      <c r="P303" s="234"/>
      <c r="Q303" s="234"/>
      <c r="R303" s="234"/>
      <c r="S303" s="234"/>
      <c r="T303" s="235"/>
      <c r="AT303" s="236" t="s">
        <v>149</v>
      </c>
      <c r="AU303" s="236" t="s">
        <v>81</v>
      </c>
      <c r="AV303" s="13" t="s">
        <v>81</v>
      </c>
      <c r="AW303" s="13" t="s">
        <v>37</v>
      </c>
      <c r="AX303" s="13" t="s">
        <v>24</v>
      </c>
      <c r="AY303" s="236" t="s">
        <v>140</v>
      </c>
    </row>
    <row r="304" spans="2:65" s="1" customFormat="1" ht="31.5" customHeight="1">
      <c r="B304" s="42"/>
      <c r="C304" s="201" t="s">
        <v>401</v>
      </c>
      <c r="D304" s="201" t="s">
        <v>143</v>
      </c>
      <c r="E304" s="202" t="s">
        <v>402</v>
      </c>
      <c r="F304" s="203" t="s">
        <v>403</v>
      </c>
      <c r="G304" s="204" t="s">
        <v>404</v>
      </c>
      <c r="H304" s="278"/>
      <c r="I304" s="206"/>
      <c r="J304" s="207">
        <f>ROUND(I304*H304,2)</f>
        <v>0</v>
      </c>
      <c r="K304" s="203" t="s">
        <v>164</v>
      </c>
      <c r="L304" s="62"/>
      <c r="M304" s="208" t="s">
        <v>22</v>
      </c>
      <c r="N304" s="209" t="s">
        <v>45</v>
      </c>
      <c r="O304" s="43"/>
      <c r="P304" s="210">
        <f>O304*H304</f>
        <v>0</v>
      </c>
      <c r="Q304" s="210">
        <v>0</v>
      </c>
      <c r="R304" s="210">
        <f>Q304*H304</f>
        <v>0</v>
      </c>
      <c r="S304" s="210">
        <v>0</v>
      </c>
      <c r="T304" s="211">
        <f>S304*H304</f>
        <v>0</v>
      </c>
      <c r="AR304" s="25" t="s">
        <v>278</v>
      </c>
      <c r="AT304" s="25" t="s">
        <v>143</v>
      </c>
      <c r="AU304" s="25" t="s">
        <v>81</v>
      </c>
      <c r="AY304" s="25" t="s">
        <v>140</v>
      </c>
      <c r="BE304" s="212">
        <f>IF(N304="základní",J304,0)</f>
        <v>0</v>
      </c>
      <c r="BF304" s="212">
        <f>IF(N304="snížená",J304,0)</f>
        <v>0</v>
      </c>
      <c r="BG304" s="212">
        <f>IF(N304="zákl. přenesená",J304,0)</f>
        <v>0</v>
      </c>
      <c r="BH304" s="212">
        <f>IF(N304="sníž. přenesená",J304,0)</f>
        <v>0</v>
      </c>
      <c r="BI304" s="212">
        <f>IF(N304="nulová",J304,0)</f>
        <v>0</v>
      </c>
      <c r="BJ304" s="25" t="s">
        <v>24</v>
      </c>
      <c r="BK304" s="212">
        <f>ROUND(I304*H304,2)</f>
        <v>0</v>
      </c>
      <c r="BL304" s="25" t="s">
        <v>278</v>
      </c>
      <c r="BM304" s="25" t="s">
        <v>405</v>
      </c>
    </row>
    <row r="305" spans="2:65" s="1" customFormat="1" ht="108">
      <c r="B305" s="42"/>
      <c r="C305" s="64"/>
      <c r="D305" s="215" t="s">
        <v>166</v>
      </c>
      <c r="E305" s="64"/>
      <c r="F305" s="237" t="s">
        <v>406</v>
      </c>
      <c r="G305" s="64"/>
      <c r="H305" s="64"/>
      <c r="I305" s="169"/>
      <c r="J305" s="64"/>
      <c r="K305" s="64"/>
      <c r="L305" s="62"/>
      <c r="M305" s="238"/>
      <c r="N305" s="43"/>
      <c r="O305" s="43"/>
      <c r="P305" s="43"/>
      <c r="Q305" s="43"/>
      <c r="R305" s="43"/>
      <c r="S305" s="43"/>
      <c r="T305" s="79"/>
      <c r="AT305" s="25" t="s">
        <v>166</v>
      </c>
      <c r="AU305" s="25" t="s">
        <v>81</v>
      </c>
    </row>
    <row r="306" spans="2:65" s="11" customFormat="1" ht="29.85" customHeight="1">
      <c r="B306" s="184"/>
      <c r="C306" s="185"/>
      <c r="D306" s="198" t="s">
        <v>73</v>
      </c>
      <c r="E306" s="199" t="s">
        <v>407</v>
      </c>
      <c r="F306" s="199" t="s">
        <v>408</v>
      </c>
      <c r="G306" s="185"/>
      <c r="H306" s="185"/>
      <c r="I306" s="188"/>
      <c r="J306" s="200">
        <f>BK306</f>
        <v>0</v>
      </c>
      <c r="K306" s="185"/>
      <c r="L306" s="190"/>
      <c r="M306" s="191"/>
      <c r="N306" s="192"/>
      <c r="O306" s="192"/>
      <c r="P306" s="193">
        <f>P307</f>
        <v>0</v>
      </c>
      <c r="Q306" s="192"/>
      <c r="R306" s="193">
        <f>R307</f>
        <v>0</v>
      </c>
      <c r="S306" s="192"/>
      <c r="T306" s="194">
        <f>T307</f>
        <v>0</v>
      </c>
      <c r="AR306" s="195" t="s">
        <v>81</v>
      </c>
      <c r="AT306" s="196" t="s">
        <v>73</v>
      </c>
      <c r="AU306" s="196" t="s">
        <v>24</v>
      </c>
      <c r="AY306" s="195" t="s">
        <v>140</v>
      </c>
      <c r="BK306" s="197">
        <f>BK307</f>
        <v>0</v>
      </c>
    </row>
    <row r="307" spans="2:65" s="1" customFormat="1" ht="22.5" customHeight="1">
      <c r="B307" s="42"/>
      <c r="C307" s="201" t="s">
        <v>409</v>
      </c>
      <c r="D307" s="201" t="s">
        <v>143</v>
      </c>
      <c r="E307" s="202" t="s">
        <v>410</v>
      </c>
      <c r="F307" s="203" t="s">
        <v>411</v>
      </c>
      <c r="G307" s="204" t="s">
        <v>221</v>
      </c>
      <c r="H307" s="205">
        <v>1</v>
      </c>
      <c r="I307" s="206"/>
      <c r="J307" s="207">
        <f>ROUND(I307*H307,2)</f>
        <v>0</v>
      </c>
      <c r="K307" s="203" t="s">
        <v>22</v>
      </c>
      <c r="L307" s="62"/>
      <c r="M307" s="208" t="s">
        <v>22</v>
      </c>
      <c r="N307" s="209" t="s">
        <v>45</v>
      </c>
      <c r="O307" s="43"/>
      <c r="P307" s="210">
        <f>O307*H307</f>
        <v>0</v>
      </c>
      <c r="Q307" s="210">
        <v>0</v>
      </c>
      <c r="R307" s="210">
        <f>Q307*H307</f>
        <v>0</v>
      </c>
      <c r="S307" s="210">
        <v>0</v>
      </c>
      <c r="T307" s="211">
        <f>S307*H307</f>
        <v>0</v>
      </c>
      <c r="AR307" s="25" t="s">
        <v>278</v>
      </c>
      <c r="AT307" s="25" t="s">
        <v>143</v>
      </c>
      <c r="AU307" s="25" t="s">
        <v>81</v>
      </c>
      <c r="AY307" s="25" t="s">
        <v>140</v>
      </c>
      <c r="BE307" s="212">
        <f>IF(N307="základní",J307,0)</f>
        <v>0</v>
      </c>
      <c r="BF307" s="212">
        <f>IF(N307="snížená",J307,0)</f>
        <v>0</v>
      </c>
      <c r="BG307" s="212">
        <f>IF(N307="zákl. přenesená",J307,0)</f>
        <v>0</v>
      </c>
      <c r="BH307" s="212">
        <f>IF(N307="sníž. přenesená",J307,0)</f>
        <v>0</v>
      </c>
      <c r="BI307" s="212">
        <f>IF(N307="nulová",J307,0)</f>
        <v>0</v>
      </c>
      <c r="BJ307" s="25" t="s">
        <v>24</v>
      </c>
      <c r="BK307" s="212">
        <f>ROUND(I307*H307,2)</f>
        <v>0</v>
      </c>
      <c r="BL307" s="25" t="s">
        <v>278</v>
      </c>
      <c r="BM307" s="25" t="s">
        <v>412</v>
      </c>
    </row>
    <row r="308" spans="2:65" s="11" customFormat="1" ht="29.85" customHeight="1">
      <c r="B308" s="184"/>
      <c r="C308" s="185"/>
      <c r="D308" s="198" t="s">
        <v>73</v>
      </c>
      <c r="E308" s="199" t="s">
        <v>413</v>
      </c>
      <c r="F308" s="199" t="s">
        <v>414</v>
      </c>
      <c r="G308" s="185"/>
      <c r="H308" s="185"/>
      <c r="I308" s="188"/>
      <c r="J308" s="200">
        <f>BK308</f>
        <v>0</v>
      </c>
      <c r="K308" s="185"/>
      <c r="L308" s="190"/>
      <c r="M308" s="191"/>
      <c r="N308" s="192"/>
      <c r="O308" s="192"/>
      <c r="P308" s="193">
        <f>P309</f>
        <v>0</v>
      </c>
      <c r="Q308" s="192"/>
      <c r="R308" s="193">
        <f>R309</f>
        <v>0</v>
      </c>
      <c r="S308" s="192"/>
      <c r="T308" s="194">
        <f>T309</f>
        <v>0</v>
      </c>
      <c r="AR308" s="195" t="s">
        <v>81</v>
      </c>
      <c r="AT308" s="196" t="s">
        <v>73</v>
      </c>
      <c r="AU308" s="196" t="s">
        <v>24</v>
      </c>
      <c r="AY308" s="195" t="s">
        <v>140</v>
      </c>
      <c r="BK308" s="197">
        <f>BK309</f>
        <v>0</v>
      </c>
    </row>
    <row r="309" spans="2:65" s="1" customFormat="1" ht="22.5" customHeight="1">
      <c r="B309" s="42"/>
      <c r="C309" s="201" t="s">
        <v>415</v>
      </c>
      <c r="D309" s="201" t="s">
        <v>143</v>
      </c>
      <c r="E309" s="202" t="s">
        <v>416</v>
      </c>
      <c r="F309" s="203" t="s">
        <v>417</v>
      </c>
      <c r="G309" s="204" t="s">
        <v>221</v>
      </c>
      <c r="H309" s="205">
        <v>1</v>
      </c>
      <c r="I309" s="206"/>
      <c r="J309" s="207">
        <f>ROUND(I309*H309,2)</f>
        <v>0</v>
      </c>
      <c r="K309" s="203" t="s">
        <v>22</v>
      </c>
      <c r="L309" s="62"/>
      <c r="M309" s="208" t="s">
        <v>22</v>
      </c>
      <c r="N309" s="209" t="s">
        <v>45</v>
      </c>
      <c r="O309" s="43"/>
      <c r="P309" s="210">
        <f>O309*H309</f>
        <v>0</v>
      </c>
      <c r="Q309" s="210">
        <v>0</v>
      </c>
      <c r="R309" s="210">
        <f>Q309*H309</f>
        <v>0</v>
      </c>
      <c r="S309" s="210">
        <v>0</v>
      </c>
      <c r="T309" s="211">
        <f>S309*H309</f>
        <v>0</v>
      </c>
      <c r="AR309" s="25" t="s">
        <v>278</v>
      </c>
      <c r="AT309" s="25" t="s">
        <v>143</v>
      </c>
      <c r="AU309" s="25" t="s">
        <v>81</v>
      </c>
      <c r="AY309" s="25" t="s">
        <v>140</v>
      </c>
      <c r="BE309" s="212">
        <f>IF(N309="základní",J309,0)</f>
        <v>0</v>
      </c>
      <c r="BF309" s="212">
        <f>IF(N309="snížená",J309,0)</f>
        <v>0</v>
      </c>
      <c r="BG309" s="212">
        <f>IF(N309="zákl. přenesená",J309,0)</f>
        <v>0</v>
      </c>
      <c r="BH309" s="212">
        <f>IF(N309="sníž. přenesená",J309,0)</f>
        <v>0</v>
      </c>
      <c r="BI309" s="212">
        <f>IF(N309="nulová",J309,0)</f>
        <v>0</v>
      </c>
      <c r="BJ309" s="25" t="s">
        <v>24</v>
      </c>
      <c r="BK309" s="212">
        <f>ROUND(I309*H309,2)</f>
        <v>0</v>
      </c>
      <c r="BL309" s="25" t="s">
        <v>278</v>
      </c>
      <c r="BM309" s="25" t="s">
        <v>418</v>
      </c>
    </row>
    <row r="310" spans="2:65" s="11" customFormat="1" ht="29.85" customHeight="1">
      <c r="B310" s="184"/>
      <c r="C310" s="185"/>
      <c r="D310" s="198" t="s">
        <v>73</v>
      </c>
      <c r="E310" s="199" t="s">
        <v>419</v>
      </c>
      <c r="F310" s="199" t="s">
        <v>420</v>
      </c>
      <c r="G310" s="185"/>
      <c r="H310" s="185"/>
      <c r="I310" s="188"/>
      <c r="J310" s="200">
        <f>BK310</f>
        <v>0</v>
      </c>
      <c r="K310" s="185"/>
      <c r="L310" s="190"/>
      <c r="M310" s="191"/>
      <c r="N310" s="192"/>
      <c r="O310" s="192"/>
      <c r="P310" s="193">
        <f>SUM(P311:P330)</f>
        <v>0</v>
      </c>
      <c r="Q310" s="192"/>
      <c r="R310" s="193">
        <f>SUM(R311:R330)</f>
        <v>0.37450675</v>
      </c>
      <c r="S310" s="192"/>
      <c r="T310" s="194">
        <f>SUM(T311:T330)</f>
        <v>0</v>
      </c>
      <c r="AR310" s="195" t="s">
        <v>81</v>
      </c>
      <c r="AT310" s="196" t="s">
        <v>73</v>
      </c>
      <c r="AU310" s="196" t="s">
        <v>24</v>
      </c>
      <c r="AY310" s="195" t="s">
        <v>140</v>
      </c>
      <c r="BK310" s="197">
        <f>SUM(BK311:BK330)</f>
        <v>0</v>
      </c>
    </row>
    <row r="311" spans="2:65" s="1" customFormat="1" ht="22.5" customHeight="1">
      <c r="B311" s="42"/>
      <c r="C311" s="201" t="s">
        <v>421</v>
      </c>
      <c r="D311" s="201" t="s">
        <v>143</v>
      </c>
      <c r="E311" s="202" t="s">
        <v>422</v>
      </c>
      <c r="F311" s="203" t="s">
        <v>423</v>
      </c>
      <c r="G311" s="204" t="s">
        <v>183</v>
      </c>
      <c r="H311" s="205">
        <v>1.3</v>
      </c>
      <c r="I311" s="206"/>
      <c r="J311" s="207">
        <f>ROUND(I311*H311,2)</f>
        <v>0</v>
      </c>
      <c r="K311" s="203" t="s">
        <v>22</v>
      </c>
      <c r="L311" s="62"/>
      <c r="M311" s="208" t="s">
        <v>22</v>
      </c>
      <c r="N311" s="209" t="s">
        <v>45</v>
      </c>
      <c r="O311" s="43"/>
      <c r="P311" s="210">
        <f>O311*H311</f>
        <v>0</v>
      </c>
      <c r="Q311" s="210">
        <v>1.694E-2</v>
      </c>
      <c r="R311" s="210">
        <f>Q311*H311</f>
        <v>2.2022E-2</v>
      </c>
      <c r="S311" s="210">
        <v>0</v>
      </c>
      <c r="T311" s="211">
        <f>S311*H311</f>
        <v>0</v>
      </c>
      <c r="AR311" s="25" t="s">
        <v>278</v>
      </c>
      <c r="AT311" s="25" t="s">
        <v>143</v>
      </c>
      <c r="AU311" s="25" t="s">
        <v>81</v>
      </c>
      <c r="AY311" s="25" t="s">
        <v>140</v>
      </c>
      <c r="BE311" s="212">
        <f>IF(N311="základní",J311,0)</f>
        <v>0</v>
      </c>
      <c r="BF311" s="212">
        <f>IF(N311="snížená",J311,0)</f>
        <v>0</v>
      </c>
      <c r="BG311" s="212">
        <f>IF(N311="zákl. přenesená",J311,0)</f>
        <v>0</v>
      </c>
      <c r="BH311" s="212">
        <f>IF(N311="sníž. přenesená",J311,0)</f>
        <v>0</v>
      </c>
      <c r="BI311" s="212">
        <f>IF(N311="nulová",J311,0)</f>
        <v>0</v>
      </c>
      <c r="BJ311" s="25" t="s">
        <v>24</v>
      </c>
      <c r="BK311" s="212">
        <f>ROUND(I311*H311,2)</f>
        <v>0</v>
      </c>
      <c r="BL311" s="25" t="s">
        <v>278</v>
      </c>
      <c r="BM311" s="25" t="s">
        <v>424</v>
      </c>
    </row>
    <row r="312" spans="2:65" s="12" customFormat="1" ht="12">
      <c r="B312" s="213"/>
      <c r="C312" s="214"/>
      <c r="D312" s="215" t="s">
        <v>149</v>
      </c>
      <c r="E312" s="216" t="s">
        <v>22</v>
      </c>
      <c r="F312" s="217" t="s">
        <v>425</v>
      </c>
      <c r="G312" s="214"/>
      <c r="H312" s="218" t="s">
        <v>22</v>
      </c>
      <c r="I312" s="219"/>
      <c r="J312" s="214"/>
      <c r="K312" s="214"/>
      <c r="L312" s="220"/>
      <c r="M312" s="221"/>
      <c r="N312" s="222"/>
      <c r="O312" s="222"/>
      <c r="P312" s="222"/>
      <c r="Q312" s="222"/>
      <c r="R312" s="222"/>
      <c r="S312" s="222"/>
      <c r="T312" s="223"/>
      <c r="AT312" s="224" t="s">
        <v>149</v>
      </c>
      <c r="AU312" s="224" t="s">
        <v>81</v>
      </c>
      <c r="AV312" s="12" t="s">
        <v>24</v>
      </c>
      <c r="AW312" s="12" t="s">
        <v>37</v>
      </c>
      <c r="AX312" s="12" t="s">
        <v>74</v>
      </c>
      <c r="AY312" s="224" t="s">
        <v>140</v>
      </c>
    </row>
    <row r="313" spans="2:65" s="12" customFormat="1" ht="12">
      <c r="B313" s="213"/>
      <c r="C313" s="214"/>
      <c r="D313" s="215" t="s">
        <v>149</v>
      </c>
      <c r="E313" s="216" t="s">
        <v>22</v>
      </c>
      <c r="F313" s="217" t="s">
        <v>426</v>
      </c>
      <c r="G313" s="214"/>
      <c r="H313" s="218" t="s">
        <v>22</v>
      </c>
      <c r="I313" s="219"/>
      <c r="J313" s="214"/>
      <c r="K313" s="214"/>
      <c r="L313" s="220"/>
      <c r="M313" s="221"/>
      <c r="N313" s="222"/>
      <c r="O313" s="222"/>
      <c r="P313" s="222"/>
      <c r="Q313" s="222"/>
      <c r="R313" s="222"/>
      <c r="S313" s="222"/>
      <c r="T313" s="223"/>
      <c r="AT313" s="224" t="s">
        <v>149</v>
      </c>
      <c r="AU313" s="224" t="s">
        <v>81</v>
      </c>
      <c r="AV313" s="12" t="s">
        <v>24</v>
      </c>
      <c r="AW313" s="12" t="s">
        <v>37</v>
      </c>
      <c r="AX313" s="12" t="s">
        <v>74</v>
      </c>
      <c r="AY313" s="224" t="s">
        <v>140</v>
      </c>
    </row>
    <row r="314" spans="2:65" s="12" customFormat="1" ht="12">
      <c r="B314" s="213"/>
      <c r="C314" s="214"/>
      <c r="D314" s="215" t="s">
        <v>149</v>
      </c>
      <c r="E314" s="216" t="s">
        <v>22</v>
      </c>
      <c r="F314" s="217" t="s">
        <v>427</v>
      </c>
      <c r="G314" s="214"/>
      <c r="H314" s="218" t="s">
        <v>22</v>
      </c>
      <c r="I314" s="219"/>
      <c r="J314" s="214"/>
      <c r="K314" s="214"/>
      <c r="L314" s="220"/>
      <c r="M314" s="221"/>
      <c r="N314" s="222"/>
      <c r="O314" s="222"/>
      <c r="P314" s="222"/>
      <c r="Q314" s="222"/>
      <c r="R314" s="222"/>
      <c r="S314" s="222"/>
      <c r="T314" s="223"/>
      <c r="AT314" s="224" t="s">
        <v>149</v>
      </c>
      <c r="AU314" s="224" t="s">
        <v>81</v>
      </c>
      <c r="AV314" s="12" t="s">
        <v>24</v>
      </c>
      <c r="AW314" s="12" t="s">
        <v>37</v>
      </c>
      <c r="AX314" s="12" t="s">
        <v>74</v>
      </c>
      <c r="AY314" s="224" t="s">
        <v>140</v>
      </c>
    </row>
    <row r="315" spans="2:65" s="12" customFormat="1" ht="12">
      <c r="B315" s="213"/>
      <c r="C315" s="214"/>
      <c r="D315" s="215" t="s">
        <v>149</v>
      </c>
      <c r="E315" s="216" t="s">
        <v>22</v>
      </c>
      <c r="F315" s="217" t="s">
        <v>428</v>
      </c>
      <c r="G315" s="214"/>
      <c r="H315" s="218" t="s">
        <v>22</v>
      </c>
      <c r="I315" s="219"/>
      <c r="J315" s="214"/>
      <c r="K315" s="214"/>
      <c r="L315" s="220"/>
      <c r="M315" s="221"/>
      <c r="N315" s="222"/>
      <c r="O315" s="222"/>
      <c r="P315" s="222"/>
      <c r="Q315" s="222"/>
      <c r="R315" s="222"/>
      <c r="S315" s="222"/>
      <c r="T315" s="223"/>
      <c r="AT315" s="224" t="s">
        <v>149</v>
      </c>
      <c r="AU315" s="224" t="s">
        <v>81</v>
      </c>
      <c r="AV315" s="12" t="s">
        <v>24</v>
      </c>
      <c r="AW315" s="12" t="s">
        <v>37</v>
      </c>
      <c r="AX315" s="12" t="s">
        <v>74</v>
      </c>
      <c r="AY315" s="224" t="s">
        <v>140</v>
      </c>
    </row>
    <row r="316" spans="2:65" s="12" customFormat="1" ht="12">
      <c r="B316" s="213"/>
      <c r="C316" s="214"/>
      <c r="D316" s="215" t="s">
        <v>149</v>
      </c>
      <c r="E316" s="216" t="s">
        <v>22</v>
      </c>
      <c r="F316" s="217" t="s">
        <v>429</v>
      </c>
      <c r="G316" s="214"/>
      <c r="H316" s="218" t="s">
        <v>22</v>
      </c>
      <c r="I316" s="219"/>
      <c r="J316" s="214"/>
      <c r="K316" s="214"/>
      <c r="L316" s="220"/>
      <c r="M316" s="221"/>
      <c r="N316" s="222"/>
      <c r="O316" s="222"/>
      <c r="P316" s="222"/>
      <c r="Q316" s="222"/>
      <c r="R316" s="222"/>
      <c r="S316" s="222"/>
      <c r="T316" s="223"/>
      <c r="AT316" s="224" t="s">
        <v>149</v>
      </c>
      <c r="AU316" s="224" t="s">
        <v>81</v>
      </c>
      <c r="AV316" s="12" t="s">
        <v>24</v>
      </c>
      <c r="AW316" s="12" t="s">
        <v>37</v>
      </c>
      <c r="AX316" s="12" t="s">
        <v>74</v>
      </c>
      <c r="AY316" s="224" t="s">
        <v>140</v>
      </c>
    </row>
    <row r="317" spans="2:65" s="12" customFormat="1" ht="12">
      <c r="B317" s="213"/>
      <c r="C317" s="214"/>
      <c r="D317" s="215" t="s">
        <v>149</v>
      </c>
      <c r="E317" s="216" t="s">
        <v>22</v>
      </c>
      <c r="F317" s="217" t="s">
        <v>230</v>
      </c>
      <c r="G317" s="214"/>
      <c r="H317" s="218" t="s">
        <v>22</v>
      </c>
      <c r="I317" s="219"/>
      <c r="J317" s="214"/>
      <c r="K317" s="214"/>
      <c r="L317" s="220"/>
      <c r="M317" s="221"/>
      <c r="N317" s="222"/>
      <c r="O317" s="222"/>
      <c r="P317" s="222"/>
      <c r="Q317" s="222"/>
      <c r="R317" s="222"/>
      <c r="S317" s="222"/>
      <c r="T317" s="223"/>
      <c r="AT317" s="224" t="s">
        <v>149</v>
      </c>
      <c r="AU317" s="224" t="s">
        <v>81</v>
      </c>
      <c r="AV317" s="12" t="s">
        <v>24</v>
      </c>
      <c r="AW317" s="12" t="s">
        <v>37</v>
      </c>
      <c r="AX317" s="12" t="s">
        <v>74</v>
      </c>
      <c r="AY317" s="224" t="s">
        <v>140</v>
      </c>
    </row>
    <row r="318" spans="2:65" s="13" customFormat="1" ht="12">
      <c r="B318" s="225"/>
      <c r="C318" s="226"/>
      <c r="D318" s="227" t="s">
        <v>149</v>
      </c>
      <c r="E318" s="228" t="s">
        <v>22</v>
      </c>
      <c r="F318" s="229" t="s">
        <v>430</v>
      </c>
      <c r="G318" s="226"/>
      <c r="H318" s="230">
        <v>1.3</v>
      </c>
      <c r="I318" s="231"/>
      <c r="J318" s="226"/>
      <c r="K318" s="226"/>
      <c r="L318" s="232"/>
      <c r="M318" s="233"/>
      <c r="N318" s="234"/>
      <c r="O318" s="234"/>
      <c r="P318" s="234"/>
      <c r="Q318" s="234"/>
      <c r="R318" s="234"/>
      <c r="S318" s="234"/>
      <c r="T318" s="235"/>
      <c r="AT318" s="236" t="s">
        <v>149</v>
      </c>
      <c r="AU318" s="236" t="s">
        <v>81</v>
      </c>
      <c r="AV318" s="13" t="s">
        <v>81</v>
      </c>
      <c r="AW318" s="13" t="s">
        <v>37</v>
      </c>
      <c r="AX318" s="13" t="s">
        <v>24</v>
      </c>
      <c r="AY318" s="236" t="s">
        <v>140</v>
      </c>
    </row>
    <row r="319" spans="2:65" s="1" customFormat="1" ht="22.5" customHeight="1">
      <c r="B319" s="42"/>
      <c r="C319" s="201" t="s">
        <v>431</v>
      </c>
      <c r="D319" s="201" t="s">
        <v>143</v>
      </c>
      <c r="E319" s="202" t="s">
        <v>432</v>
      </c>
      <c r="F319" s="203" t="s">
        <v>433</v>
      </c>
      <c r="G319" s="204" t="s">
        <v>183</v>
      </c>
      <c r="H319" s="205">
        <v>3.375</v>
      </c>
      <c r="I319" s="206"/>
      <c r="J319" s="207">
        <f>ROUND(I319*H319,2)</f>
        <v>0</v>
      </c>
      <c r="K319" s="203" t="s">
        <v>22</v>
      </c>
      <c r="L319" s="62"/>
      <c r="M319" s="208" t="s">
        <v>22</v>
      </c>
      <c r="N319" s="209" t="s">
        <v>45</v>
      </c>
      <c r="O319" s="43"/>
      <c r="P319" s="210">
        <f>O319*H319</f>
        <v>0</v>
      </c>
      <c r="Q319" s="210">
        <v>6.5570000000000003E-2</v>
      </c>
      <c r="R319" s="210">
        <f>Q319*H319</f>
        <v>0.22129875000000002</v>
      </c>
      <c r="S319" s="210">
        <v>0</v>
      </c>
      <c r="T319" s="211">
        <f>S319*H319</f>
        <v>0</v>
      </c>
      <c r="AR319" s="25" t="s">
        <v>278</v>
      </c>
      <c r="AT319" s="25" t="s">
        <v>143</v>
      </c>
      <c r="AU319" s="25" t="s">
        <v>81</v>
      </c>
      <c r="AY319" s="25" t="s">
        <v>140</v>
      </c>
      <c r="BE319" s="212">
        <f>IF(N319="základní",J319,0)</f>
        <v>0</v>
      </c>
      <c r="BF319" s="212">
        <f>IF(N319="snížená",J319,0)</f>
        <v>0</v>
      </c>
      <c r="BG319" s="212">
        <f>IF(N319="zákl. přenesená",J319,0)</f>
        <v>0</v>
      </c>
      <c r="BH319" s="212">
        <f>IF(N319="sníž. přenesená",J319,0)</f>
        <v>0</v>
      </c>
      <c r="BI319" s="212">
        <f>IF(N319="nulová",J319,0)</f>
        <v>0</v>
      </c>
      <c r="BJ319" s="25" t="s">
        <v>24</v>
      </c>
      <c r="BK319" s="212">
        <f>ROUND(I319*H319,2)</f>
        <v>0</v>
      </c>
      <c r="BL319" s="25" t="s">
        <v>278</v>
      </c>
      <c r="BM319" s="25" t="s">
        <v>434</v>
      </c>
    </row>
    <row r="320" spans="2:65" s="12" customFormat="1" ht="12">
      <c r="B320" s="213"/>
      <c r="C320" s="214"/>
      <c r="D320" s="215" t="s">
        <v>149</v>
      </c>
      <c r="E320" s="216" t="s">
        <v>22</v>
      </c>
      <c r="F320" s="217" t="s">
        <v>234</v>
      </c>
      <c r="G320" s="214"/>
      <c r="H320" s="218" t="s">
        <v>22</v>
      </c>
      <c r="I320" s="219"/>
      <c r="J320" s="214"/>
      <c r="K320" s="214"/>
      <c r="L320" s="220"/>
      <c r="M320" s="221"/>
      <c r="N320" s="222"/>
      <c r="O320" s="222"/>
      <c r="P320" s="222"/>
      <c r="Q320" s="222"/>
      <c r="R320" s="222"/>
      <c r="S320" s="222"/>
      <c r="T320" s="223"/>
      <c r="AT320" s="224" t="s">
        <v>149</v>
      </c>
      <c r="AU320" s="224" t="s">
        <v>81</v>
      </c>
      <c r="AV320" s="12" t="s">
        <v>24</v>
      </c>
      <c r="AW320" s="12" t="s">
        <v>37</v>
      </c>
      <c r="AX320" s="12" t="s">
        <v>74</v>
      </c>
      <c r="AY320" s="224" t="s">
        <v>140</v>
      </c>
    </row>
    <row r="321" spans="2:65" s="13" customFormat="1" ht="12">
      <c r="B321" s="225"/>
      <c r="C321" s="226"/>
      <c r="D321" s="227" t="s">
        <v>149</v>
      </c>
      <c r="E321" s="228" t="s">
        <v>22</v>
      </c>
      <c r="F321" s="229" t="s">
        <v>435</v>
      </c>
      <c r="G321" s="226"/>
      <c r="H321" s="230">
        <v>3.375</v>
      </c>
      <c r="I321" s="231"/>
      <c r="J321" s="226"/>
      <c r="K321" s="226"/>
      <c r="L321" s="232"/>
      <c r="M321" s="233"/>
      <c r="N321" s="234"/>
      <c r="O321" s="234"/>
      <c r="P321" s="234"/>
      <c r="Q321" s="234"/>
      <c r="R321" s="234"/>
      <c r="S321" s="234"/>
      <c r="T321" s="235"/>
      <c r="AT321" s="236" t="s">
        <v>149</v>
      </c>
      <c r="AU321" s="236" t="s">
        <v>81</v>
      </c>
      <c r="AV321" s="13" t="s">
        <v>81</v>
      </c>
      <c r="AW321" s="13" t="s">
        <v>37</v>
      </c>
      <c r="AX321" s="13" t="s">
        <v>24</v>
      </c>
      <c r="AY321" s="236" t="s">
        <v>140</v>
      </c>
    </row>
    <row r="322" spans="2:65" s="1" customFormat="1" ht="31.5" customHeight="1">
      <c r="B322" s="42"/>
      <c r="C322" s="201" t="s">
        <v>436</v>
      </c>
      <c r="D322" s="201" t="s">
        <v>143</v>
      </c>
      <c r="E322" s="202" t="s">
        <v>437</v>
      </c>
      <c r="F322" s="203" t="s">
        <v>438</v>
      </c>
      <c r="G322" s="204" t="s">
        <v>183</v>
      </c>
      <c r="H322" s="205">
        <v>13.4</v>
      </c>
      <c r="I322" s="206"/>
      <c r="J322" s="207">
        <f>ROUND(I322*H322,2)</f>
        <v>0</v>
      </c>
      <c r="K322" s="203" t="s">
        <v>164</v>
      </c>
      <c r="L322" s="62"/>
      <c r="M322" s="208" t="s">
        <v>22</v>
      </c>
      <c r="N322" s="209" t="s">
        <v>45</v>
      </c>
      <c r="O322" s="43"/>
      <c r="P322" s="210">
        <f>O322*H322</f>
        <v>0</v>
      </c>
      <c r="Q322" s="210">
        <v>1.39E-3</v>
      </c>
      <c r="R322" s="210">
        <f>Q322*H322</f>
        <v>1.8626E-2</v>
      </c>
      <c r="S322" s="210">
        <v>0</v>
      </c>
      <c r="T322" s="211">
        <f>S322*H322</f>
        <v>0</v>
      </c>
      <c r="AR322" s="25" t="s">
        <v>278</v>
      </c>
      <c r="AT322" s="25" t="s">
        <v>143</v>
      </c>
      <c r="AU322" s="25" t="s">
        <v>81</v>
      </c>
      <c r="AY322" s="25" t="s">
        <v>140</v>
      </c>
      <c r="BE322" s="212">
        <f>IF(N322="základní",J322,0)</f>
        <v>0</v>
      </c>
      <c r="BF322" s="212">
        <f>IF(N322="snížená",J322,0)</f>
        <v>0</v>
      </c>
      <c r="BG322" s="212">
        <f>IF(N322="zákl. přenesená",J322,0)</f>
        <v>0</v>
      </c>
      <c r="BH322" s="212">
        <f>IF(N322="sníž. přenesená",J322,0)</f>
        <v>0</v>
      </c>
      <c r="BI322" s="212">
        <f>IF(N322="nulová",J322,0)</f>
        <v>0</v>
      </c>
      <c r="BJ322" s="25" t="s">
        <v>24</v>
      </c>
      <c r="BK322" s="212">
        <f>ROUND(I322*H322,2)</f>
        <v>0</v>
      </c>
      <c r="BL322" s="25" t="s">
        <v>278</v>
      </c>
      <c r="BM322" s="25" t="s">
        <v>439</v>
      </c>
    </row>
    <row r="323" spans="2:65" s="1" customFormat="1" ht="60">
      <c r="B323" s="42"/>
      <c r="C323" s="64"/>
      <c r="D323" s="215" t="s">
        <v>166</v>
      </c>
      <c r="E323" s="64"/>
      <c r="F323" s="237" t="s">
        <v>440</v>
      </c>
      <c r="G323" s="64"/>
      <c r="H323" s="64"/>
      <c r="I323" s="169"/>
      <c r="J323" s="64"/>
      <c r="K323" s="64"/>
      <c r="L323" s="62"/>
      <c r="M323" s="238"/>
      <c r="N323" s="43"/>
      <c r="O323" s="43"/>
      <c r="P323" s="43"/>
      <c r="Q323" s="43"/>
      <c r="R323" s="43"/>
      <c r="S323" s="43"/>
      <c r="T323" s="79"/>
      <c r="AT323" s="25" t="s">
        <v>166</v>
      </c>
      <c r="AU323" s="25" t="s">
        <v>81</v>
      </c>
    </row>
    <row r="324" spans="2:65" s="12" customFormat="1" ht="12">
      <c r="B324" s="213"/>
      <c r="C324" s="214"/>
      <c r="D324" s="215" t="s">
        <v>149</v>
      </c>
      <c r="E324" s="216" t="s">
        <v>22</v>
      </c>
      <c r="F324" s="217" t="s">
        <v>150</v>
      </c>
      <c r="G324" s="214"/>
      <c r="H324" s="218" t="s">
        <v>22</v>
      </c>
      <c r="I324" s="219"/>
      <c r="J324" s="214"/>
      <c r="K324" s="214"/>
      <c r="L324" s="220"/>
      <c r="M324" s="221"/>
      <c r="N324" s="222"/>
      <c r="O324" s="222"/>
      <c r="P324" s="222"/>
      <c r="Q324" s="222"/>
      <c r="R324" s="222"/>
      <c r="S324" s="222"/>
      <c r="T324" s="223"/>
      <c r="AT324" s="224" t="s">
        <v>149</v>
      </c>
      <c r="AU324" s="224" t="s">
        <v>81</v>
      </c>
      <c r="AV324" s="12" t="s">
        <v>24</v>
      </c>
      <c r="AW324" s="12" t="s">
        <v>37</v>
      </c>
      <c r="AX324" s="12" t="s">
        <v>74</v>
      </c>
      <c r="AY324" s="224" t="s">
        <v>140</v>
      </c>
    </row>
    <row r="325" spans="2:65" s="12" customFormat="1" ht="12">
      <c r="B325" s="213"/>
      <c r="C325" s="214"/>
      <c r="D325" s="215" t="s">
        <v>149</v>
      </c>
      <c r="E325" s="216" t="s">
        <v>22</v>
      </c>
      <c r="F325" s="217" t="s">
        <v>234</v>
      </c>
      <c r="G325" s="214"/>
      <c r="H325" s="218" t="s">
        <v>22</v>
      </c>
      <c r="I325" s="219"/>
      <c r="J325" s="214"/>
      <c r="K325" s="214"/>
      <c r="L325" s="220"/>
      <c r="M325" s="221"/>
      <c r="N325" s="222"/>
      <c r="O325" s="222"/>
      <c r="P325" s="222"/>
      <c r="Q325" s="222"/>
      <c r="R325" s="222"/>
      <c r="S325" s="222"/>
      <c r="T325" s="223"/>
      <c r="AT325" s="224" t="s">
        <v>149</v>
      </c>
      <c r="AU325" s="224" t="s">
        <v>81</v>
      </c>
      <c r="AV325" s="12" t="s">
        <v>24</v>
      </c>
      <c r="AW325" s="12" t="s">
        <v>37</v>
      </c>
      <c r="AX325" s="12" t="s">
        <v>74</v>
      </c>
      <c r="AY325" s="224" t="s">
        <v>140</v>
      </c>
    </row>
    <row r="326" spans="2:65" s="13" customFormat="1" ht="12">
      <c r="B326" s="225"/>
      <c r="C326" s="226"/>
      <c r="D326" s="227" t="s">
        <v>149</v>
      </c>
      <c r="E326" s="228" t="s">
        <v>22</v>
      </c>
      <c r="F326" s="229" t="s">
        <v>441</v>
      </c>
      <c r="G326" s="226"/>
      <c r="H326" s="230">
        <v>13.4</v>
      </c>
      <c r="I326" s="231"/>
      <c r="J326" s="226"/>
      <c r="K326" s="226"/>
      <c r="L326" s="232"/>
      <c r="M326" s="233"/>
      <c r="N326" s="234"/>
      <c r="O326" s="234"/>
      <c r="P326" s="234"/>
      <c r="Q326" s="234"/>
      <c r="R326" s="234"/>
      <c r="S326" s="234"/>
      <c r="T326" s="235"/>
      <c r="AT326" s="236" t="s">
        <v>149</v>
      </c>
      <c r="AU326" s="236" t="s">
        <v>81</v>
      </c>
      <c r="AV326" s="13" t="s">
        <v>81</v>
      </c>
      <c r="AW326" s="13" t="s">
        <v>37</v>
      </c>
      <c r="AX326" s="13" t="s">
        <v>24</v>
      </c>
      <c r="AY326" s="236" t="s">
        <v>140</v>
      </c>
    </row>
    <row r="327" spans="2:65" s="1" customFormat="1" ht="22.5" customHeight="1">
      <c r="B327" s="42"/>
      <c r="C327" s="267" t="s">
        <v>442</v>
      </c>
      <c r="D327" s="267" t="s">
        <v>267</v>
      </c>
      <c r="E327" s="268" t="s">
        <v>443</v>
      </c>
      <c r="F327" s="269" t="s">
        <v>444</v>
      </c>
      <c r="G327" s="270" t="s">
        <v>183</v>
      </c>
      <c r="H327" s="271">
        <v>14.07</v>
      </c>
      <c r="I327" s="272"/>
      <c r="J327" s="273">
        <f>ROUND(I327*H327,2)</f>
        <v>0</v>
      </c>
      <c r="K327" s="269" t="s">
        <v>22</v>
      </c>
      <c r="L327" s="274"/>
      <c r="M327" s="275" t="s">
        <v>22</v>
      </c>
      <c r="N327" s="276" t="s">
        <v>45</v>
      </c>
      <c r="O327" s="43"/>
      <c r="P327" s="210">
        <f>O327*H327</f>
        <v>0</v>
      </c>
      <c r="Q327" s="210">
        <v>8.0000000000000002E-3</v>
      </c>
      <c r="R327" s="210">
        <f>Q327*H327</f>
        <v>0.11256000000000001</v>
      </c>
      <c r="S327" s="210">
        <v>0</v>
      </c>
      <c r="T327" s="211">
        <f>S327*H327</f>
        <v>0</v>
      </c>
      <c r="AR327" s="25" t="s">
        <v>381</v>
      </c>
      <c r="AT327" s="25" t="s">
        <v>267</v>
      </c>
      <c r="AU327" s="25" t="s">
        <v>81</v>
      </c>
      <c r="AY327" s="25" t="s">
        <v>140</v>
      </c>
      <c r="BE327" s="212">
        <f>IF(N327="základní",J327,0)</f>
        <v>0</v>
      </c>
      <c r="BF327" s="212">
        <f>IF(N327="snížená",J327,0)</f>
        <v>0</v>
      </c>
      <c r="BG327" s="212">
        <f>IF(N327="zákl. přenesená",J327,0)</f>
        <v>0</v>
      </c>
      <c r="BH327" s="212">
        <f>IF(N327="sníž. přenesená",J327,0)</f>
        <v>0</v>
      </c>
      <c r="BI327" s="212">
        <f>IF(N327="nulová",J327,0)</f>
        <v>0</v>
      </c>
      <c r="BJ327" s="25" t="s">
        <v>24</v>
      </c>
      <c r="BK327" s="212">
        <f>ROUND(I327*H327,2)</f>
        <v>0</v>
      </c>
      <c r="BL327" s="25" t="s">
        <v>278</v>
      </c>
      <c r="BM327" s="25" t="s">
        <v>445</v>
      </c>
    </row>
    <row r="328" spans="2:65" s="13" customFormat="1" ht="12">
      <c r="B328" s="225"/>
      <c r="C328" s="226"/>
      <c r="D328" s="227" t="s">
        <v>149</v>
      </c>
      <c r="E328" s="228" t="s">
        <v>22</v>
      </c>
      <c r="F328" s="229" t="s">
        <v>446</v>
      </c>
      <c r="G328" s="226"/>
      <c r="H328" s="230">
        <v>14.07</v>
      </c>
      <c r="I328" s="231"/>
      <c r="J328" s="226"/>
      <c r="K328" s="226"/>
      <c r="L328" s="232"/>
      <c r="M328" s="233"/>
      <c r="N328" s="234"/>
      <c r="O328" s="234"/>
      <c r="P328" s="234"/>
      <c r="Q328" s="234"/>
      <c r="R328" s="234"/>
      <c r="S328" s="234"/>
      <c r="T328" s="235"/>
      <c r="AT328" s="236" t="s">
        <v>149</v>
      </c>
      <c r="AU328" s="236" t="s">
        <v>81</v>
      </c>
      <c r="AV328" s="13" t="s">
        <v>81</v>
      </c>
      <c r="AW328" s="13" t="s">
        <v>37</v>
      </c>
      <c r="AX328" s="13" t="s">
        <v>24</v>
      </c>
      <c r="AY328" s="236" t="s">
        <v>140</v>
      </c>
    </row>
    <row r="329" spans="2:65" s="1" customFormat="1" ht="31.5" customHeight="1">
      <c r="B329" s="42"/>
      <c r="C329" s="201" t="s">
        <v>447</v>
      </c>
      <c r="D329" s="201" t="s">
        <v>143</v>
      </c>
      <c r="E329" s="202" t="s">
        <v>448</v>
      </c>
      <c r="F329" s="203" t="s">
        <v>449</v>
      </c>
      <c r="G329" s="204" t="s">
        <v>404</v>
      </c>
      <c r="H329" s="278"/>
      <c r="I329" s="206"/>
      <c r="J329" s="207">
        <f>ROUND(I329*H329,2)</f>
        <v>0</v>
      </c>
      <c r="K329" s="203" t="s">
        <v>164</v>
      </c>
      <c r="L329" s="62"/>
      <c r="M329" s="208" t="s">
        <v>22</v>
      </c>
      <c r="N329" s="209" t="s">
        <v>45</v>
      </c>
      <c r="O329" s="43"/>
      <c r="P329" s="210">
        <f>O329*H329</f>
        <v>0</v>
      </c>
      <c r="Q329" s="210">
        <v>0</v>
      </c>
      <c r="R329" s="210">
        <f>Q329*H329</f>
        <v>0</v>
      </c>
      <c r="S329" s="210">
        <v>0</v>
      </c>
      <c r="T329" s="211">
        <f>S329*H329</f>
        <v>0</v>
      </c>
      <c r="AR329" s="25" t="s">
        <v>278</v>
      </c>
      <c r="AT329" s="25" t="s">
        <v>143</v>
      </c>
      <c r="AU329" s="25" t="s">
        <v>81</v>
      </c>
      <c r="AY329" s="25" t="s">
        <v>140</v>
      </c>
      <c r="BE329" s="212">
        <f>IF(N329="základní",J329,0)</f>
        <v>0</v>
      </c>
      <c r="BF329" s="212">
        <f>IF(N329="snížená",J329,0)</f>
        <v>0</v>
      </c>
      <c r="BG329" s="212">
        <f>IF(N329="zákl. přenesená",J329,0)</f>
        <v>0</v>
      </c>
      <c r="BH329" s="212">
        <f>IF(N329="sníž. přenesená",J329,0)</f>
        <v>0</v>
      </c>
      <c r="BI329" s="212">
        <f>IF(N329="nulová",J329,0)</f>
        <v>0</v>
      </c>
      <c r="BJ329" s="25" t="s">
        <v>24</v>
      </c>
      <c r="BK329" s="212">
        <f>ROUND(I329*H329,2)</f>
        <v>0</v>
      </c>
      <c r="BL329" s="25" t="s">
        <v>278</v>
      </c>
      <c r="BM329" s="25" t="s">
        <v>450</v>
      </c>
    </row>
    <row r="330" spans="2:65" s="1" customFormat="1" ht="120">
      <c r="B330" s="42"/>
      <c r="C330" s="64"/>
      <c r="D330" s="215" t="s">
        <v>166</v>
      </c>
      <c r="E330" s="64"/>
      <c r="F330" s="237" t="s">
        <v>451</v>
      </c>
      <c r="G330" s="64"/>
      <c r="H330" s="64"/>
      <c r="I330" s="169"/>
      <c r="J330" s="64"/>
      <c r="K330" s="64"/>
      <c r="L330" s="62"/>
      <c r="M330" s="238"/>
      <c r="N330" s="43"/>
      <c r="O330" s="43"/>
      <c r="P330" s="43"/>
      <c r="Q330" s="43"/>
      <c r="R330" s="43"/>
      <c r="S330" s="43"/>
      <c r="T330" s="79"/>
      <c r="AT330" s="25" t="s">
        <v>166</v>
      </c>
      <c r="AU330" s="25" t="s">
        <v>81</v>
      </c>
    </row>
    <row r="331" spans="2:65" s="11" customFormat="1" ht="29.85" customHeight="1">
      <c r="B331" s="184"/>
      <c r="C331" s="185"/>
      <c r="D331" s="198" t="s">
        <v>73</v>
      </c>
      <c r="E331" s="199" t="s">
        <v>452</v>
      </c>
      <c r="F331" s="199" t="s">
        <v>453</v>
      </c>
      <c r="G331" s="185"/>
      <c r="H331" s="185"/>
      <c r="I331" s="188"/>
      <c r="J331" s="200">
        <f>BK331</f>
        <v>0</v>
      </c>
      <c r="K331" s="185"/>
      <c r="L331" s="190"/>
      <c r="M331" s="191"/>
      <c r="N331" s="192"/>
      <c r="O331" s="192"/>
      <c r="P331" s="193">
        <f>SUM(P332:P378)</f>
        <v>0</v>
      </c>
      <c r="Q331" s="192"/>
      <c r="R331" s="193">
        <f>SUM(R332:R378)</f>
        <v>0</v>
      </c>
      <c r="S331" s="192"/>
      <c r="T331" s="194">
        <f>SUM(T332:T378)</f>
        <v>0</v>
      </c>
      <c r="AR331" s="195" t="s">
        <v>81</v>
      </c>
      <c r="AT331" s="196" t="s">
        <v>73</v>
      </c>
      <c r="AU331" s="196" t="s">
        <v>24</v>
      </c>
      <c r="AY331" s="195" t="s">
        <v>140</v>
      </c>
      <c r="BK331" s="197">
        <f>SUM(BK332:BK378)</f>
        <v>0</v>
      </c>
    </row>
    <row r="332" spans="2:65" s="1" customFormat="1" ht="22.5" customHeight="1">
      <c r="B332" s="42"/>
      <c r="C332" s="201" t="s">
        <v>454</v>
      </c>
      <c r="D332" s="201" t="s">
        <v>143</v>
      </c>
      <c r="E332" s="202" t="s">
        <v>455</v>
      </c>
      <c r="F332" s="203" t="s">
        <v>456</v>
      </c>
      <c r="G332" s="204" t="s">
        <v>183</v>
      </c>
      <c r="H332" s="205">
        <v>2.0550000000000002</v>
      </c>
      <c r="I332" s="206"/>
      <c r="J332" s="207">
        <f>ROUND(I332*H332,2)</f>
        <v>0</v>
      </c>
      <c r="K332" s="203" t="s">
        <v>22</v>
      </c>
      <c r="L332" s="62"/>
      <c r="M332" s="208" t="s">
        <v>22</v>
      </c>
      <c r="N332" s="209" t="s">
        <v>45</v>
      </c>
      <c r="O332" s="43"/>
      <c r="P332" s="210">
        <f>O332*H332</f>
        <v>0</v>
      </c>
      <c r="Q332" s="210">
        <v>0</v>
      </c>
      <c r="R332" s="210">
        <f>Q332*H332</f>
        <v>0</v>
      </c>
      <c r="S332" s="210">
        <v>0</v>
      </c>
      <c r="T332" s="211">
        <f>S332*H332</f>
        <v>0</v>
      </c>
      <c r="AR332" s="25" t="s">
        <v>278</v>
      </c>
      <c r="AT332" s="25" t="s">
        <v>143</v>
      </c>
      <c r="AU332" s="25" t="s">
        <v>81</v>
      </c>
      <c r="AY332" s="25" t="s">
        <v>140</v>
      </c>
      <c r="BE332" s="212">
        <f>IF(N332="základní",J332,0)</f>
        <v>0</v>
      </c>
      <c r="BF332" s="212">
        <f>IF(N332="snížená",J332,0)</f>
        <v>0</v>
      </c>
      <c r="BG332" s="212">
        <f>IF(N332="zákl. přenesená",J332,0)</f>
        <v>0</v>
      </c>
      <c r="BH332" s="212">
        <f>IF(N332="sníž. přenesená",J332,0)</f>
        <v>0</v>
      </c>
      <c r="BI332" s="212">
        <f>IF(N332="nulová",J332,0)</f>
        <v>0</v>
      </c>
      <c r="BJ332" s="25" t="s">
        <v>24</v>
      </c>
      <c r="BK332" s="212">
        <f>ROUND(I332*H332,2)</f>
        <v>0</v>
      </c>
      <c r="BL332" s="25" t="s">
        <v>278</v>
      </c>
      <c r="BM332" s="25" t="s">
        <v>457</v>
      </c>
    </row>
    <row r="333" spans="2:65" s="12" customFormat="1" ht="12">
      <c r="B333" s="213"/>
      <c r="C333" s="214"/>
      <c r="D333" s="215" t="s">
        <v>149</v>
      </c>
      <c r="E333" s="216" t="s">
        <v>22</v>
      </c>
      <c r="F333" s="217" t="s">
        <v>458</v>
      </c>
      <c r="G333" s="214"/>
      <c r="H333" s="218" t="s">
        <v>22</v>
      </c>
      <c r="I333" s="219"/>
      <c r="J333" s="214"/>
      <c r="K333" s="214"/>
      <c r="L333" s="220"/>
      <c r="M333" s="221"/>
      <c r="N333" s="222"/>
      <c r="O333" s="222"/>
      <c r="P333" s="222"/>
      <c r="Q333" s="222"/>
      <c r="R333" s="222"/>
      <c r="S333" s="222"/>
      <c r="T333" s="223"/>
      <c r="AT333" s="224" t="s">
        <v>149</v>
      </c>
      <c r="AU333" s="224" t="s">
        <v>81</v>
      </c>
      <c r="AV333" s="12" t="s">
        <v>24</v>
      </c>
      <c r="AW333" s="12" t="s">
        <v>37</v>
      </c>
      <c r="AX333" s="12" t="s">
        <v>74</v>
      </c>
      <c r="AY333" s="224" t="s">
        <v>140</v>
      </c>
    </row>
    <row r="334" spans="2:65" s="12" customFormat="1" ht="12">
      <c r="B334" s="213"/>
      <c r="C334" s="214"/>
      <c r="D334" s="215" t="s">
        <v>149</v>
      </c>
      <c r="E334" s="216" t="s">
        <v>22</v>
      </c>
      <c r="F334" s="217" t="s">
        <v>459</v>
      </c>
      <c r="G334" s="214"/>
      <c r="H334" s="218" t="s">
        <v>22</v>
      </c>
      <c r="I334" s="219"/>
      <c r="J334" s="214"/>
      <c r="K334" s="214"/>
      <c r="L334" s="220"/>
      <c r="M334" s="221"/>
      <c r="N334" s="222"/>
      <c r="O334" s="222"/>
      <c r="P334" s="222"/>
      <c r="Q334" s="222"/>
      <c r="R334" s="222"/>
      <c r="S334" s="222"/>
      <c r="T334" s="223"/>
      <c r="AT334" s="224" t="s">
        <v>149</v>
      </c>
      <c r="AU334" s="224" t="s">
        <v>81</v>
      </c>
      <c r="AV334" s="12" t="s">
        <v>24</v>
      </c>
      <c r="AW334" s="12" t="s">
        <v>37</v>
      </c>
      <c r="AX334" s="12" t="s">
        <v>74</v>
      </c>
      <c r="AY334" s="224" t="s">
        <v>140</v>
      </c>
    </row>
    <row r="335" spans="2:65" s="12" customFormat="1" ht="12">
      <c r="B335" s="213"/>
      <c r="C335" s="214"/>
      <c r="D335" s="215" t="s">
        <v>149</v>
      </c>
      <c r="E335" s="216" t="s">
        <v>22</v>
      </c>
      <c r="F335" s="217" t="s">
        <v>460</v>
      </c>
      <c r="G335" s="214"/>
      <c r="H335" s="218" t="s">
        <v>22</v>
      </c>
      <c r="I335" s="219"/>
      <c r="J335" s="214"/>
      <c r="K335" s="214"/>
      <c r="L335" s="220"/>
      <c r="M335" s="221"/>
      <c r="N335" s="222"/>
      <c r="O335" s="222"/>
      <c r="P335" s="222"/>
      <c r="Q335" s="222"/>
      <c r="R335" s="222"/>
      <c r="S335" s="222"/>
      <c r="T335" s="223"/>
      <c r="AT335" s="224" t="s">
        <v>149</v>
      </c>
      <c r="AU335" s="224" t="s">
        <v>81</v>
      </c>
      <c r="AV335" s="12" t="s">
        <v>24</v>
      </c>
      <c r="AW335" s="12" t="s">
        <v>37</v>
      </c>
      <c r="AX335" s="12" t="s">
        <v>74</v>
      </c>
      <c r="AY335" s="224" t="s">
        <v>140</v>
      </c>
    </row>
    <row r="336" spans="2:65" s="12" customFormat="1" ht="12">
      <c r="B336" s="213"/>
      <c r="C336" s="214"/>
      <c r="D336" s="215" t="s">
        <v>149</v>
      </c>
      <c r="E336" s="216" t="s">
        <v>22</v>
      </c>
      <c r="F336" s="217" t="s">
        <v>461</v>
      </c>
      <c r="G336" s="214"/>
      <c r="H336" s="218" t="s">
        <v>22</v>
      </c>
      <c r="I336" s="219"/>
      <c r="J336" s="214"/>
      <c r="K336" s="214"/>
      <c r="L336" s="220"/>
      <c r="M336" s="221"/>
      <c r="N336" s="222"/>
      <c r="O336" s="222"/>
      <c r="P336" s="222"/>
      <c r="Q336" s="222"/>
      <c r="R336" s="222"/>
      <c r="S336" s="222"/>
      <c r="T336" s="223"/>
      <c r="AT336" s="224" t="s">
        <v>149</v>
      </c>
      <c r="AU336" s="224" t="s">
        <v>81</v>
      </c>
      <c r="AV336" s="12" t="s">
        <v>24</v>
      </c>
      <c r="AW336" s="12" t="s">
        <v>37</v>
      </c>
      <c r="AX336" s="12" t="s">
        <v>74</v>
      </c>
      <c r="AY336" s="224" t="s">
        <v>140</v>
      </c>
    </row>
    <row r="337" spans="2:65" s="12" customFormat="1" ht="12">
      <c r="B337" s="213"/>
      <c r="C337" s="214"/>
      <c r="D337" s="215" t="s">
        <v>149</v>
      </c>
      <c r="E337" s="216" t="s">
        <v>22</v>
      </c>
      <c r="F337" s="217" t="s">
        <v>462</v>
      </c>
      <c r="G337" s="214"/>
      <c r="H337" s="218" t="s">
        <v>22</v>
      </c>
      <c r="I337" s="219"/>
      <c r="J337" s="214"/>
      <c r="K337" s="214"/>
      <c r="L337" s="220"/>
      <c r="M337" s="221"/>
      <c r="N337" s="222"/>
      <c r="O337" s="222"/>
      <c r="P337" s="222"/>
      <c r="Q337" s="222"/>
      <c r="R337" s="222"/>
      <c r="S337" s="222"/>
      <c r="T337" s="223"/>
      <c r="AT337" s="224" t="s">
        <v>149</v>
      </c>
      <c r="AU337" s="224" t="s">
        <v>81</v>
      </c>
      <c r="AV337" s="12" t="s">
        <v>24</v>
      </c>
      <c r="AW337" s="12" t="s">
        <v>37</v>
      </c>
      <c r="AX337" s="12" t="s">
        <v>74</v>
      </c>
      <c r="AY337" s="224" t="s">
        <v>140</v>
      </c>
    </row>
    <row r="338" spans="2:65" s="12" customFormat="1" ht="12">
      <c r="B338" s="213"/>
      <c r="C338" s="214"/>
      <c r="D338" s="215" t="s">
        <v>149</v>
      </c>
      <c r="E338" s="216" t="s">
        <v>22</v>
      </c>
      <c r="F338" s="217" t="s">
        <v>463</v>
      </c>
      <c r="G338" s="214"/>
      <c r="H338" s="218" t="s">
        <v>22</v>
      </c>
      <c r="I338" s="219"/>
      <c r="J338" s="214"/>
      <c r="K338" s="214"/>
      <c r="L338" s="220"/>
      <c r="M338" s="221"/>
      <c r="N338" s="222"/>
      <c r="O338" s="222"/>
      <c r="P338" s="222"/>
      <c r="Q338" s="222"/>
      <c r="R338" s="222"/>
      <c r="S338" s="222"/>
      <c r="T338" s="223"/>
      <c r="AT338" s="224" t="s">
        <v>149</v>
      </c>
      <c r="AU338" s="224" t="s">
        <v>81</v>
      </c>
      <c r="AV338" s="12" t="s">
        <v>24</v>
      </c>
      <c r="AW338" s="12" t="s">
        <v>37</v>
      </c>
      <c r="AX338" s="12" t="s">
        <v>74</v>
      </c>
      <c r="AY338" s="224" t="s">
        <v>140</v>
      </c>
    </row>
    <row r="339" spans="2:65" s="12" customFormat="1" ht="12">
      <c r="B339" s="213"/>
      <c r="C339" s="214"/>
      <c r="D339" s="215" t="s">
        <v>149</v>
      </c>
      <c r="E339" s="216" t="s">
        <v>22</v>
      </c>
      <c r="F339" s="217" t="s">
        <v>464</v>
      </c>
      <c r="G339" s="214"/>
      <c r="H339" s="218" t="s">
        <v>22</v>
      </c>
      <c r="I339" s="219"/>
      <c r="J339" s="214"/>
      <c r="K339" s="214"/>
      <c r="L339" s="220"/>
      <c r="M339" s="221"/>
      <c r="N339" s="222"/>
      <c r="O339" s="222"/>
      <c r="P339" s="222"/>
      <c r="Q339" s="222"/>
      <c r="R339" s="222"/>
      <c r="S339" s="222"/>
      <c r="T339" s="223"/>
      <c r="AT339" s="224" t="s">
        <v>149</v>
      </c>
      <c r="AU339" s="224" t="s">
        <v>81</v>
      </c>
      <c r="AV339" s="12" t="s">
        <v>24</v>
      </c>
      <c r="AW339" s="12" t="s">
        <v>37</v>
      </c>
      <c r="AX339" s="12" t="s">
        <v>74</v>
      </c>
      <c r="AY339" s="224" t="s">
        <v>140</v>
      </c>
    </row>
    <row r="340" spans="2:65" s="12" customFormat="1" ht="12">
      <c r="B340" s="213"/>
      <c r="C340" s="214"/>
      <c r="D340" s="215" t="s">
        <v>149</v>
      </c>
      <c r="E340" s="216" t="s">
        <v>22</v>
      </c>
      <c r="F340" s="217" t="s">
        <v>465</v>
      </c>
      <c r="G340" s="214"/>
      <c r="H340" s="218" t="s">
        <v>22</v>
      </c>
      <c r="I340" s="219"/>
      <c r="J340" s="214"/>
      <c r="K340" s="214"/>
      <c r="L340" s="220"/>
      <c r="M340" s="221"/>
      <c r="N340" s="222"/>
      <c r="O340" s="222"/>
      <c r="P340" s="222"/>
      <c r="Q340" s="222"/>
      <c r="R340" s="222"/>
      <c r="S340" s="222"/>
      <c r="T340" s="223"/>
      <c r="AT340" s="224" t="s">
        <v>149</v>
      </c>
      <c r="AU340" s="224" t="s">
        <v>81</v>
      </c>
      <c r="AV340" s="12" t="s">
        <v>24</v>
      </c>
      <c r="AW340" s="12" t="s">
        <v>37</v>
      </c>
      <c r="AX340" s="12" t="s">
        <v>74</v>
      </c>
      <c r="AY340" s="224" t="s">
        <v>140</v>
      </c>
    </row>
    <row r="341" spans="2:65" s="12" customFormat="1" ht="12">
      <c r="B341" s="213"/>
      <c r="C341" s="214"/>
      <c r="D341" s="215" t="s">
        <v>149</v>
      </c>
      <c r="E341" s="216" t="s">
        <v>22</v>
      </c>
      <c r="F341" s="217" t="s">
        <v>429</v>
      </c>
      <c r="G341" s="214"/>
      <c r="H341" s="218" t="s">
        <v>22</v>
      </c>
      <c r="I341" s="219"/>
      <c r="J341" s="214"/>
      <c r="K341" s="214"/>
      <c r="L341" s="220"/>
      <c r="M341" s="221"/>
      <c r="N341" s="222"/>
      <c r="O341" s="222"/>
      <c r="P341" s="222"/>
      <c r="Q341" s="222"/>
      <c r="R341" s="222"/>
      <c r="S341" s="222"/>
      <c r="T341" s="223"/>
      <c r="AT341" s="224" t="s">
        <v>149</v>
      </c>
      <c r="AU341" s="224" t="s">
        <v>81</v>
      </c>
      <c r="AV341" s="12" t="s">
        <v>24</v>
      </c>
      <c r="AW341" s="12" t="s">
        <v>37</v>
      </c>
      <c r="AX341" s="12" t="s">
        <v>74</v>
      </c>
      <c r="AY341" s="224" t="s">
        <v>140</v>
      </c>
    </row>
    <row r="342" spans="2:65" s="12" customFormat="1" ht="12">
      <c r="B342" s="213"/>
      <c r="C342" s="214"/>
      <c r="D342" s="215" t="s">
        <v>149</v>
      </c>
      <c r="E342" s="216" t="s">
        <v>22</v>
      </c>
      <c r="F342" s="217" t="s">
        <v>466</v>
      </c>
      <c r="G342" s="214"/>
      <c r="H342" s="218" t="s">
        <v>22</v>
      </c>
      <c r="I342" s="219"/>
      <c r="J342" s="214"/>
      <c r="K342" s="214"/>
      <c r="L342" s="220"/>
      <c r="M342" s="221"/>
      <c r="N342" s="222"/>
      <c r="O342" s="222"/>
      <c r="P342" s="222"/>
      <c r="Q342" s="222"/>
      <c r="R342" s="222"/>
      <c r="S342" s="222"/>
      <c r="T342" s="223"/>
      <c r="AT342" s="224" t="s">
        <v>149</v>
      </c>
      <c r="AU342" s="224" t="s">
        <v>81</v>
      </c>
      <c r="AV342" s="12" t="s">
        <v>24</v>
      </c>
      <c r="AW342" s="12" t="s">
        <v>37</v>
      </c>
      <c r="AX342" s="12" t="s">
        <v>74</v>
      </c>
      <c r="AY342" s="224" t="s">
        <v>140</v>
      </c>
    </row>
    <row r="343" spans="2:65" s="12" customFormat="1" ht="12">
      <c r="B343" s="213"/>
      <c r="C343" s="214"/>
      <c r="D343" s="215" t="s">
        <v>149</v>
      </c>
      <c r="E343" s="216" t="s">
        <v>22</v>
      </c>
      <c r="F343" s="217" t="s">
        <v>467</v>
      </c>
      <c r="G343" s="214"/>
      <c r="H343" s="218" t="s">
        <v>22</v>
      </c>
      <c r="I343" s="219"/>
      <c r="J343" s="214"/>
      <c r="K343" s="214"/>
      <c r="L343" s="220"/>
      <c r="M343" s="221"/>
      <c r="N343" s="222"/>
      <c r="O343" s="222"/>
      <c r="P343" s="222"/>
      <c r="Q343" s="222"/>
      <c r="R343" s="222"/>
      <c r="S343" s="222"/>
      <c r="T343" s="223"/>
      <c r="AT343" s="224" t="s">
        <v>149</v>
      </c>
      <c r="AU343" s="224" t="s">
        <v>81</v>
      </c>
      <c r="AV343" s="12" t="s">
        <v>24</v>
      </c>
      <c r="AW343" s="12" t="s">
        <v>37</v>
      </c>
      <c r="AX343" s="12" t="s">
        <v>74</v>
      </c>
      <c r="AY343" s="224" t="s">
        <v>140</v>
      </c>
    </row>
    <row r="344" spans="2:65" s="12" customFormat="1" ht="12">
      <c r="B344" s="213"/>
      <c r="C344" s="214"/>
      <c r="D344" s="215" t="s">
        <v>149</v>
      </c>
      <c r="E344" s="216" t="s">
        <v>22</v>
      </c>
      <c r="F344" s="217" t="s">
        <v>468</v>
      </c>
      <c r="G344" s="214"/>
      <c r="H344" s="218" t="s">
        <v>22</v>
      </c>
      <c r="I344" s="219"/>
      <c r="J344" s="214"/>
      <c r="K344" s="214"/>
      <c r="L344" s="220"/>
      <c r="M344" s="221"/>
      <c r="N344" s="222"/>
      <c r="O344" s="222"/>
      <c r="P344" s="222"/>
      <c r="Q344" s="222"/>
      <c r="R344" s="222"/>
      <c r="S344" s="222"/>
      <c r="T344" s="223"/>
      <c r="AT344" s="224" t="s">
        <v>149</v>
      </c>
      <c r="AU344" s="224" t="s">
        <v>81</v>
      </c>
      <c r="AV344" s="12" t="s">
        <v>24</v>
      </c>
      <c r="AW344" s="12" t="s">
        <v>37</v>
      </c>
      <c r="AX344" s="12" t="s">
        <v>74</v>
      </c>
      <c r="AY344" s="224" t="s">
        <v>140</v>
      </c>
    </row>
    <row r="345" spans="2:65" s="13" customFormat="1" ht="12">
      <c r="B345" s="225"/>
      <c r="C345" s="226"/>
      <c r="D345" s="227" t="s">
        <v>149</v>
      </c>
      <c r="E345" s="228" t="s">
        <v>22</v>
      </c>
      <c r="F345" s="229" t="s">
        <v>469</v>
      </c>
      <c r="G345" s="226"/>
      <c r="H345" s="230">
        <v>2.0550000000000002</v>
      </c>
      <c r="I345" s="231"/>
      <c r="J345" s="226"/>
      <c r="K345" s="226"/>
      <c r="L345" s="232"/>
      <c r="M345" s="233"/>
      <c r="N345" s="234"/>
      <c r="O345" s="234"/>
      <c r="P345" s="234"/>
      <c r="Q345" s="234"/>
      <c r="R345" s="234"/>
      <c r="S345" s="234"/>
      <c r="T345" s="235"/>
      <c r="AT345" s="236" t="s">
        <v>149</v>
      </c>
      <c r="AU345" s="236" t="s">
        <v>81</v>
      </c>
      <c r="AV345" s="13" t="s">
        <v>81</v>
      </c>
      <c r="AW345" s="13" t="s">
        <v>37</v>
      </c>
      <c r="AX345" s="13" t="s">
        <v>24</v>
      </c>
      <c r="AY345" s="236" t="s">
        <v>140</v>
      </c>
    </row>
    <row r="346" spans="2:65" s="1" customFormat="1" ht="22.5" customHeight="1">
      <c r="B346" s="42"/>
      <c r="C346" s="267" t="s">
        <v>470</v>
      </c>
      <c r="D346" s="267" t="s">
        <v>267</v>
      </c>
      <c r="E346" s="268" t="s">
        <v>471</v>
      </c>
      <c r="F346" s="269" t="s">
        <v>472</v>
      </c>
      <c r="G346" s="270" t="s">
        <v>155</v>
      </c>
      <c r="H346" s="271">
        <v>1</v>
      </c>
      <c r="I346" s="272"/>
      <c r="J346" s="273">
        <f>ROUND(I346*H346,2)</f>
        <v>0</v>
      </c>
      <c r="K346" s="269" t="s">
        <v>22</v>
      </c>
      <c r="L346" s="274"/>
      <c r="M346" s="275" t="s">
        <v>22</v>
      </c>
      <c r="N346" s="276" t="s">
        <v>45</v>
      </c>
      <c r="O346" s="43"/>
      <c r="P346" s="210">
        <f>O346*H346</f>
        <v>0</v>
      </c>
      <c r="Q346" s="210">
        <v>0</v>
      </c>
      <c r="R346" s="210">
        <f>Q346*H346</f>
        <v>0</v>
      </c>
      <c r="S346" s="210">
        <v>0</v>
      </c>
      <c r="T346" s="211">
        <f>S346*H346</f>
        <v>0</v>
      </c>
      <c r="AR346" s="25" t="s">
        <v>381</v>
      </c>
      <c r="AT346" s="25" t="s">
        <v>267</v>
      </c>
      <c r="AU346" s="25" t="s">
        <v>81</v>
      </c>
      <c r="AY346" s="25" t="s">
        <v>140</v>
      </c>
      <c r="BE346" s="212">
        <f>IF(N346="základní",J346,0)</f>
        <v>0</v>
      </c>
      <c r="BF346" s="212">
        <f>IF(N346="snížená",J346,0)</f>
        <v>0</v>
      </c>
      <c r="BG346" s="212">
        <f>IF(N346="zákl. přenesená",J346,0)</f>
        <v>0</v>
      </c>
      <c r="BH346" s="212">
        <f>IF(N346="sníž. přenesená",J346,0)</f>
        <v>0</v>
      </c>
      <c r="BI346" s="212">
        <f>IF(N346="nulová",J346,0)</f>
        <v>0</v>
      </c>
      <c r="BJ346" s="25" t="s">
        <v>24</v>
      </c>
      <c r="BK346" s="212">
        <f>ROUND(I346*H346,2)</f>
        <v>0</v>
      </c>
      <c r="BL346" s="25" t="s">
        <v>278</v>
      </c>
      <c r="BM346" s="25" t="s">
        <v>473</v>
      </c>
    </row>
    <row r="347" spans="2:65" s="12" customFormat="1" ht="12">
      <c r="B347" s="213"/>
      <c r="C347" s="214"/>
      <c r="D347" s="215" t="s">
        <v>149</v>
      </c>
      <c r="E347" s="216" t="s">
        <v>22</v>
      </c>
      <c r="F347" s="217" t="s">
        <v>474</v>
      </c>
      <c r="G347" s="214"/>
      <c r="H347" s="218" t="s">
        <v>22</v>
      </c>
      <c r="I347" s="219"/>
      <c r="J347" s="214"/>
      <c r="K347" s="214"/>
      <c r="L347" s="220"/>
      <c r="M347" s="221"/>
      <c r="N347" s="222"/>
      <c r="O347" s="222"/>
      <c r="P347" s="222"/>
      <c r="Q347" s="222"/>
      <c r="R347" s="222"/>
      <c r="S347" s="222"/>
      <c r="T347" s="223"/>
      <c r="AT347" s="224" t="s">
        <v>149</v>
      </c>
      <c r="AU347" s="224" t="s">
        <v>81</v>
      </c>
      <c r="AV347" s="12" t="s">
        <v>24</v>
      </c>
      <c r="AW347" s="12" t="s">
        <v>37</v>
      </c>
      <c r="AX347" s="12" t="s">
        <v>74</v>
      </c>
      <c r="AY347" s="224" t="s">
        <v>140</v>
      </c>
    </row>
    <row r="348" spans="2:65" s="12" customFormat="1" ht="12">
      <c r="B348" s="213"/>
      <c r="C348" s="214"/>
      <c r="D348" s="215" t="s">
        <v>149</v>
      </c>
      <c r="E348" s="216" t="s">
        <v>22</v>
      </c>
      <c r="F348" s="217" t="s">
        <v>475</v>
      </c>
      <c r="G348" s="214"/>
      <c r="H348" s="218" t="s">
        <v>22</v>
      </c>
      <c r="I348" s="219"/>
      <c r="J348" s="214"/>
      <c r="K348" s="214"/>
      <c r="L348" s="220"/>
      <c r="M348" s="221"/>
      <c r="N348" s="222"/>
      <c r="O348" s="222"/>
      <c r="P348" s="222"/>
      <c r="Q348" s="222"/>
      <c r="R348" s="222"/>
      <c r="S348" s="222"/>
      <c r="T348" s="223"/>
      <c r="AT348" s="224" t="s">
        <v>149</v>
      </c>
      <c r="AU348" s="224" t="s">
        <v>81</v>
      </c>
      <c r="AV348" s="12" t="s">
        <v>24</v>
      </c>
      <c r="AW348" s="12" t="s">
        <v>37</v>
      </c>
      <c r="AX348" s="12" t="s">
        <v>74</v>
      </c>
      <c r="AY348" s="224" t="s">
        <v>140</v>
      </c>
    </row>
    <row r="349" spans="2:65" s="12" customFormat="1" ht="12">
      <c r="B349" s="213"/>
      <c r="C349" s="214"/>
      <c r="D349" s="215" t="s">
        <v>149</v>
      </c>
      <c r="E349" s="216" t="s">
        <v>22</v>
      </c>
      <c r="F349" s="217" t="s">
        <v>458</v>
      </c>
      <c r="G349" s="214"/>
      <c r="H349" s="218" t="s">
        <v>22</v>
      </c>
      <c r="I349" s="219"/>
      <c r="J349" s="214"/>
      <c r="K349" s="214"/>
      <c r="L349" s="220"/>
      <c r="M349" s="221"/>
      <c r="N349" s="222"/>
      <c r="O349" s="222"/>
      <c r="P349" s="222"/>
      <c r="Q349" s="222"/>
      <c r="R349" s="222"/>
      <c r="S349" s="222"/>
      <c r="T349" s="223"/>
      <c r="AT349" s="224" t="s">
        <v>149</v>
      </c>
      <c r="AU349" s="224" t="s">
        <v>81</v>
      </c>
      <c r="AV349" s="12" t="s">
        <v>24</v>
      </c>
      <c r="AW349" s="12" t="s">
        <v>37</v>
      </c>
      <c r="AX349" s="12" t="s">
        <v>74</v>
      </c>
      <c r="AY349" s="224" t="s">
        <v>140</v>
      </c>
    </row>
    <row r="350" spans="2:65" s="12" customFormat="1" ht="12">
      <c r="B350" s="213"/>
      <c r="C350" s="214"/>
      <c r="D350" s="215" t="s">
        <v>149</v>
      </c>
      <c r="E350" s="216" t="s">
        <v>22</v>
      </c>
      <c r="F350" s="217" t="s">
        <v>476</v>
      </c>
      <c r="G350" s="214"/>
      <c r="H350" s="218" t="s">
        <v>22</v>
      </c>
      <c r="I350" s="219"/>
      <c r="J350" s="214"/>
      <c r="K350" s="214"/>
      <c r="L350" s="220"/>
      <c r="M350" s="221"/>
      <c r="N350" s="222"/>
      <c r="O350" s="222"/>
      <c r="P350" s="222"/>
      <c r="Q350" s="222"/>
      <c r="R350" s="222"/>
      <c r="S350" s="222"/>
      <c r="T350" s="223"/>
      <c r="AT350" s="224" t="s">
        <v>149</v>
      </c>
      <c r="AU350" s="224" t="s">
        <v>81</v>
      </c>
      <c r="AV350" s="12" t="s">
        <v>24</v>
      </c>
      <c r="AW350" s="12" t="s">
        <v>37</v>
      </c>
      <c r="AX350" s="12" t="s">
        <v>74</v>
      </c>
      <c r="AY350" s="224" t="s">
        <v>140</v>
      </c>
    </row>
    <row r="351" spans="2:65" s="12" customFormat="1" ht="12">
      <c r="B351" s="213"/>
      <c r="C351" s="214"/>
      <c r="D351" s="215" t="s">
        <v>149</v>
      </c>
      <c r="E351" s="216" t="s">
        <v>22</v>
      </c>
      <c r="F351" s="217" t="s">
        <v>429</v>
      </c>
      <c r="G351" s="214"/>
      <c r="H351" s="218" t="s">
        <v>22</v>
      </c>
      <c r="I351" s="219"/>
      <c r="J351" s="214"/>
      <c r="K351" s="214"/>
      <c r="L351" s="220"/>
      <c r="M351" s="221"/>
      <c r="N351" s="222"/>
      <c r="O351" s="222"/>
      <c r="P351" s="222"/>
      <c r="Q351" s="222"/>
      <c r="R351" s="222"/>
      <c r="S351" s="222"/>
      <c r="T351" s="223"/>
      <c r="AT351" s="224" t="s">
        <v>149</v>
      </c>
      <c r="AU351" s="224" t="s">
        <v>81</v>
      </c>
      <c r="AV351" s="12" t="s">
        <v>24</v>
      </c>
      <c r="AW351" s="12" t="s">
        <v>37</v>
      </c>
      <c r="AX351" s="12" t="s">
        <v>74</v>
      </c>
      <c r="AY351" s="224" t="s">
        <v>140</v>
      </c>
    </row>
    <row r="352" spans="2:65" s="13" customFormat="1" ht="12">
      <c r="B352" s="225"/>
      <c r="C352" s="226"/>
      <c r="D352" s="227" t="s">
        <v>149</v>
      </c>
      <c r="E352" s="228" t="s">
        <v>22</v>
      </c>
      <c r="F352" s="229" t="s">
        <v>24</v>
      </c>
      <c r="G352" s="226"/>
      <c r="H352" s="230">
        <v>1</v>
      </c>
      <c r="I352" s="231"/>
      <c r="J352" s="226"/>
      <c r="K352" s="226"/>
      <c r="L352" s="232"/>
      <c r="M352" s="233"/>
      <c r="N352" s="234"/>
      <c r="O352" s="234"/>
      <c r="P352" s="234"/>
      <c r="Q352" s="234"/>
      <c r="R352" s="234"/>
      <c r="S352" s="234"/>
      <c r="T352" s="235"/>
      <c r="AT352" s="236" t="s">
        <v>149</v>
      </c>
      <c r="AU352" s="236" t="s">
        <v>81</v>
      </c>
      <c r="AV352" s="13" t="s">
        <v>81</v>
      </c>
      <c r="AW352" s="13" t="s">
        <v>37</v>
      </c>
      <c r="AX352" s="13" t="s">
        <v>24</v>
      </c>
      <c r="AY352" s="236" t="s">
        <v>140</v>
      </c>
    </row>
    <row r="353" spans="2:65" s="1" customFormat="1" ht="31.5" customHeight="1">
      <c r="B353" s="42"/>
      <c r="C353" s="201" t="s">
        <v>477</v>
      </c>
      <c r="D353" s="201" t="s">
        <v>143</v>
      </c>
      <c r="E353" s="202" t="s">
        <v>478</v>
      </c>
      <c r="F353" s="203" t="s">
        <v>479</v>
      </c>
      <c r="G353" s="204" t="s">
        <v>155</v>
      </c>
      <c r="H353" s="205">
        <v>1</v>
      </c>
      <c r="I353" s="206"/>
      <c r="J353" s="207">
        <f>ROUND(I353*H353,2)</f>
        <v>0</v>
      </c>
      <c r="K353" s="203" t="s">
        <v>164</v>
      </c>
      <c r="L353" s="62"/>
      <c r="M353" s="208" t="s">
        <v>22</v>
      </c>
      <c r="N353" s="209" t="s">
        <v>45</v>
      </c>
      <c r="O353" s="43"/>
      <c r="P353" s="210">
        <f>O353*H353</f>
        <v>0</v>
      </c>
      <c r="Q353" s="210">
        <v>0</v>
      </c>
      <c r="R353" s="210">
        <f>Q353*H353</f>
        <v>0</v>
      </c>
      <c r="S353" s="210">
        <v>0</v>
      </c>
      <c r="T353" s="211">
        <f>S353*H353</f>
        <v>0</v>
      </c>
      <c r="AR353" s="25" t="s">
        <v>278</v>
      </c>
      <c r="AT353" s="25" t="s">
        <v>143</v>
      </c>
      <c r="AU353" s="25" t="s">
        <v>81</v>
      </c>
      <c r="AY353" s="25" t="s">
        <v>140</v>
      </c>
      <c r="BE353" s="212">
        <f>IF(N353="základní",J353,0)</f>
        <v>0</v>
      </c>
      <c r="BF353" s="212">
        <f>IF(N353="snížená",J353,0)</f>
        <v>0</v>
      </c>
      <c r="BG353" s="212">
        <f>IF(N353="zákl. přenesená",J353,0)</f>
        <v>0</v>
      </c>
      <c r="BH353" s="212">
        <f>IF(N353="sníž. přenesená",J353,0)</f>
        <v>0</v>
      </c>
      <c r="BI353" s="212">
        <f>IF(N353="nulová",J353,0)</f>
        <v>0</v>
      </c>
      <c r="BJ353" s="25" t="s">
        <v>24</v>
      </c>
      <c r="BK353" s="212">
        <f>ROUND(I353*H353,2)</f>
        <v>0</v>
      </c>
      <c r="BL353" s="25" t="s">
        <v>278</v>
      </c>
      <c r="BM353" s="25" t="s">
        <v>480</v>
      </c>
    </row>
    <row r="354" spans="2:65" s="1" customFormat="1" ht="144">
      <c r="B354" s="42"/>
      <c r="C354" s="64"/>
      <c r="D354" s="215" t="s">
        <v>166</v>
      </c>
      <c r="E354" s="64"/>
      <c r="F354" s="237" t="s">
        <v>481</v>
      </c>
      <c r="G354" s="64"/>
      <c r="H354" s="64"/>
      <c r="I354" s="169"/>
      <c r="J354" s="64"/>
      <c r="K354" s="64"/>
      <c r="L354" s="62"/>
      <c r="M354" s="238"/>
      <c r="N354" s="43"/>
      <c r="O354" s="43"/>
      <c r="P354" s="43"/>
      <c r="Q354" s="43"/>
      <c r="R354" s="43"/>
      <c r="S354" s="43"/>
      <c r="T354" s="79"/>
      <c r="AT354" s="25" t="s">
        <v>166</v>
      </c>
      <c r="AU354" s="25" t="s">
        <v>81</v>
      </c>
    </row>
    <row r="355" spans="2:65" s="12" customFormat="1" ht="12">
      <c r="B355" s="213"/>
      <c r="C355" s="214"/>
      <c r="D355" s="215" t="s">
        <v>149</v>
      </c>
      <c r="E355" s="216" t="s">
        <v>22</v>
      </c>
      <c r="F355" s="217" t="s">
        <v>265</v>
      </c>
      <c r="G355" s="214"/>
      <c r="H355" s="218" t="s">
        <v>22</v>
      </c>
      <c r="I355" s="219"/>
      <c r="J355" s="214"/>
      <c r="K355" s="214"/>
      <c r="L355" s="220"/>
      <c r="M355" s="221"/>
      <c r="N355" s="222"/>
      <c r="O355" s="222"/>
      <c r="P355" s="222"/>
      <c r="Q355" s="222"/>
      <c r="R355" s="222"/>
      <c r="S355" s="222"/>
      <c r="T355" s="223"/>
      <c r="AT355" s="224" t="s">
        <v>149</v>
      </c>
      <c r="AU355" s="224" t="s">
        <v>81</v>
      </c>
      <c r="AV355" s="12" t="s">
        <v>24</v>
      </c>
      <c r="AW355" s="12" t="s">
        <v>37</v>
      </c>
      <c r="AX355" s="12" t="s">
        <v>74</v>
      </c>
      <c r="AY355" s="224" t="s">
        <v>140</v>
      </c>
    </row>
    <row r="356" spans="2:65" s="13" customFormat="1" ht="12">
      <c r="B356" s="225"/>
      <c r="C356" s="226"/>
      <c r="D356" s="227" t="s">
        <v>149</v>
      </c>
      <c r="E356" s="228" t="s">
        <v>22</v>
      </c>
      <c r="F356" s="229" t="s">
        <v>24</v>
      </c>
      <c r="G356" s="226"/>
      <c r="H356" s="230">
        <v>1</v>
      </c>
      <c r="I356" s="231"/>
      <c r="J356" s="226"/>
      <c r="K356" s="226"/>
      <c r="L356" s="232"/>
      <c r="M356" s="233"/>
      <c r="N356" s="234"/>
      <c r="O356" s="234"/>
      <c r="P356" s="234"/>
      <c r="Q356" s="234"/>
      <c r="R356" s="234"/>
      <c r="S356" s="234"/>
      <c r="T356" s="235"/>
      <c r="AT356" s="236" t="s">
        <v>149</v>
      </c>
      <c r="AU356" s="236" t="s">
        <v>81</v>
      </c>
      <c r="AV356" s="13" t="s">
        <v>81</v>
      </c>
      <c r="AW356" s="13" t="s">
        <v>37</v>
      </c>
      <c r="AX356" s="13" t="s">
        <v>24</v>
      </c>
      <c r="AY356" s="236" t="s">
        <v>140</v>
      </c>
    </row>
    <row r="357" spans="2:65" s="1" customFormat="1" ht="22.5" customHeight="1">
      <c r="B357" s="42"/>
      <c r="C357" s="267" t="s">
        <v>482</v>
      </c>
      <c r="D357" s="267" t="s">
        <v>267</v>
      </c>
      <c r="E357" s="268" t="s">
        <v>483</v>
      </c>
      <c r="F357" s="269" t="s">
        <v>484</v>
      </c>
      <c r="G357" s="270" t="s">
        <v>155</v>
      </c>
      <c r="H357" s="271">
        <v>1</v>
      </c>
      <c r="I357" s="272"/>
      <c r="J357" s="273">
        <f>ROUND(I357*H357,2)</f>
        <v>0</v>
      </c>
      <c r="K357" s="269" t="s">
        <v>22</v>
      </c>
      <c r="L357" s="274"/>
      <c r="M357" s="275" t="s">
        <v>22</v>
      </c>
      <c r="N357" s="276" t="s">
        <v>45</v>
      </c>
      <c r="O357" s="43"/>
      <c r="P357" s="210">
        <f>O357*H357</f>
        <v>0</v>
      </c>
      <c r="Q357" s="210">
        <v>0</v>
      </c>
      <c r="R357" s="210">
        <f>Q357*H357</f>
        <v>0</v>
      </c>
      <c r="S357" s="210">
        <v>0</v>
      </c>
      <c r="T357" s="211">
        <f>S357*H357</f>
        <v>0</v>
      </c>
      <c r="AR357" s="25" t="s">
        <v>381</v>
      </c>
      <c r="AT357" s="25" t="s">
        <v>267</v>
      </c>
      <c r="AU357" s="25" t="s">
        <v>81</v>
      </c>
      <c r="AY357" s="25" t="s">
        <v>140</v>
      </c>
      <c r="BE357" s="212">
        <f>IF(N357="základní",J357,0)</f>
        <v>0</v>
      </c>
      <c r="BF357" s="212">
        <f>IF(N357="snížená",J357,0)</f>
        <v>0</v>
      </c>
      <c r="BG357" s="212">
        <f>IF(N357="zákl. přenesená",J357,0)</f>
        <v>0</v>
      </c>
      <c r="BH357" s="212">
        <f>IF(N357="sníž. přenesená",J357,0)</f>
        <v>0</v>
      </c>
      <c r="BI357" s="212">
        <f>IF(N357="nulová",J357,0)</f>
        <v>0</v>
      </c>
      <c r="BJ357" s="25" t="s">
        <v>24</v>
      </c>
      <c r="BK357" s="212">
        <f>ROUND(I357*H357,2)</f>
        <v>0</v>
      </c>
      <c r="BL357" s="25" t="s">
        <v>278</v>
      </c>
      <c r="BM357" s="25" t="s">
        <v>485</v>
      </c>
    </row>
    <row r="358" spans="2:65" s="12" customFormat="1" ht="12">
      <c r="B358" s="213"/>
      <c r="C358" s="214"/>
      <c r="D358" s="215" t="s">
        <v>149</v>
      </c>
      <c r="E358" s="216" t="s">
        <v>22</v>
      </c>
      <c r="F358" s="217" t="s">
        <v>486</v>
      </c>
      <c r="G358" s="214"/>
      <c r="H358" s="218" t="s">
        <v>22</v>
      </c>
      <c r="I358" s="219"/>
      <c r="J358" s="214"/>
      <c r="K358" s="214"/>
      <c r="L358" s="220"/>
      <c r="M358" s="221"/>
      <c r="N358" s="222"/>
      <c r="O358" s="222"/>
      <c r="P358" s="222"/>
      <c r="Q358" s="222"/>
      <c r="R358" s="222"/>
      <c r="S358" s="222"/>
      <c r="T358" s="223"/>
      <c r="AT358" s="224" t="s">
        <v>149</v>
      </c>
      <c r="AU358" s="224" t="s">
        <v>81</v>
      </c>
      <c r="AV358" s="12" t="s">
        <v>24</v>
      </c>
      <c r="AW358" s="12" t="s">
        <v>37</v>
      </c>
      <c r="AX358" s="12" t="s">
        <v>74</v>
      </c>
      <c r="AY358" s="224" t="s">
        <v>140</v>
      </c>
    </row>
    <row r="359" spans="2:65" s="12" customFormat="1" ht="12">
      <c r="B359" s="213"/>
      <c r="C359" s="214"/>
      <c r="D359" s="215" t="s">
        <v>149</v>
      </c>
      <c r="E359" s="216" t="s">
        <v>22</v>
      </c>
      <c r="F359" s="217" t="s">
        <v>487</v>
      </c>
      <c r="G359" s="214"/>
      <c r="H359" s="218" t="s">
        <v>22</v>
      </c>
      <c r="I359" s="219"/>
      <c r="J359" s="214"/>
      <c r="K359" s="214"/>
      <c r="L359" s="220"/>
      <c r="M359" s="221"/>
      <c r="N359" s="222"/>
      <c r="O359" s="222"/>
      <c r="P359" s="222"/>
      <c r="Q359" s="222"/>
      <c r="R359" s="222"/>
      <c r="S359" s="222"/>
      <c r="T359" s="223"/>
      <c r="AT359" s="224" t="s">
        <v>149</v>
      </c>
      <c r="AU359" s="224" t="s">
        <v>81</v>
      </c>
      <c r="AV359" s="12" t="s">
        <v>24</v>
      </c>
      <c r="AW359" s="12" t="s">
        <v>37</v>
      </c>
      <c r="AX359" s="12" t="s">
        <v>74</v>
      </c>
      <c r="AY359" s="224" t="s">
        <v>140</v>
      </c>
    </row>
    <row r="360" spans="2:65" s="12" customFormat="1" ht="12">
      <c r="B360" s="213"/>
      <c r="C360" s="214"/>
      <c r="D360" s="215" t="s">
        <v>149</v>
      </c>
      <c r="E360" s="216" t="s">
        <v>22</v>
      </c>
      <c r="F360" s="217" t="s">
        <v>488</v>
      </c>
      <c r="G360" s="214"/>
      <c r="H360" s="218" t="s">
        <v>22</v>
      </c>
      <c r="I360" s="219"/>
      <c r="J360" s="214"/>
      <c r="K360" s="214"/>
      <c r="L360" s="220"/>
      <c r="M360" s="221"/>
      <c r="N360" s="222"/>
      <c r="O360" s="222"/>
      <c r="P360" s="222"/>
      <c r="Q360" s="222"/>
      <c r="R360" s="222"/>
      <c r="S360" s="222"/>
      <c r="T360" s="223"/>
      <c r="AT360" s="224" t="s">
        <v>149</v>
      </c>
      <c r="AU360" s="224" t="s">
        <v>81</v>
      </c>
      <c r="AV360" s="12" t="s">
        <v>24</v>
      </c>
      <c r="AW360" s="12" t="s">
        <v>37</v>
      </c>
      <c r="AX360" s="12" t="s">
        <v>74</v>
      </c>
      <c r="AY360" s="224" t="s">
        <v>140</v>
      </c>
    </row>
    <row r="361" spans="2:65" s="12" customFormat="1" ht="12">
      <c r="B361" s="213"/>
      <c r="C361" s="214"/>
      <c r="D361" s="215" t="s">
        <v>149</v>
      </c>
      <c r="E361" s="216" t="s">
        <v>22</v>
      </c>
      <c r="F361" s="217" t="s">
        <v>489</v>
      </c>
      <c r="G361" s="214"/>
      <c r="H361" s="218" t="s">
        <v>22</v>
      </c>
      <c r="I361" s="219"/>
      <c r="J361" s="214"/>
      <c r="K361" s="214"/>
      <c r="L361" s="220"/>
      <c r="M361" s="221"/>
      <c r="N361" s="222"/>
      <c r="O361" s="222"/>
      <c r="P361" s="222"/>
      <c r="Q361" s="222"/>
      <c r="R361" s="222"/>
      <c r="S361" s="222"/>
      <c r="T361" s="223"/>
      <c r="AT361" s="224" t="s">
        <v>149</v>
      </c>
      <c r="AU361" s="224" t="s">
        <v>81</v>
      </c>
      <c r="AV361" s="12" t="s">
        <v>24</v>
      </c>
      <c r="AW361" s="12" t="s">
        <v>37</v>
      </c>
      <c r="AX361" s="12" t="s">
        <v>74</v>
      </c>
      <c r="AY361" s="224" t="s">
        <v>140</v>
      </c>
    </row>
    <row r="362" spans="2:65" s="12" customFormat="1" ht="12">
      <c r="B362" s="213"/>
      <c r="C362" s="214"/>
      <c r="D362" s="215" t="s">
        <v>149</v>
      </c>
      <c r="E362" s="216" t="s">
        <v>22</v>
      </c>
      <c r="F362" s="217" t="s">
        <v>490</v>
      </c>
      <c r="G362" s="214"/>
      <c r="H362" s="218" t="s">
        <v>22</v>
      </c>
      <c r="I362" s="219"/>
      <c r="J362" s="214"/>
      <c r="K362" s="214"/>
      <c r="L362" s="220"/>
      <c r="M362" s="221"/>
      <c r="N362" s="222"/>
      <c r="O362" s="222"/>
      <c r="P362" s="222"/>
      <c r="Q362" s="222"/>
      <c r="R362" s="222"/>
      <c r="S362" s="222"/>
      <c r="T362" s="223"/>
      <c r="AT362" s="224" t="s">
        <v>149</v>
      </c>
      <c r="AU362" s="224" t="s">
        <v>81</v>
      </c>
      <c r="AV362" s="12" t="s">
        <v>24</v>
      </c>
      <c r="AW362" s="12" t="s">
        <v>37</v>
      </c>
      <c r="AX362" s="12" t="s">
        <v>74</v>
      </c>
      <c r="AY362" s="224" t="s">
        <v>140</v>
      </c>
    </row>
    <row r="363" spans="2:65" s="12" customFormat="1" ht="12">
      <c r="B363" s="213"/>
      <c r="C363" s="214"/>
      <c r="D363" s="215" t="s">
        <v>149</v>
      </c>
      <c r="E363" s="216" t="s">
        <v>22</v>
      </c>
      <c r="F363" s="217" t="s">
        <v>491</v>
      </c>
      <c r="G363" s="214"/>
      <c r="H363" s="218" t="s">
        <v>22</v>
      </c>
      <c r="I363" s="219"/>
      <c r="J363" s="214"/>
      <c r="K363" s="214"/>
      <c r="L363" s="220"/>
      <c r="M363" s="221"/>
      <c r="N363" s="222"/>
      <c r="O363" s="222"/>
      <c r="P363" s="222"/>
      <c r="Q363" s="222"/>
      <c r="R363" s="222"/>
      <c r="S363" s="222"/>
      <c r="T363" s="223"/>
      <c r="AT363" s="224" t="s">
        <v>149</v>
      </c>
      <c r="AU363" s="224" t="s">
        <v>81</v>
      </c>
      <c r="AV363" s="12" t="s">
        <v>24</v>
      </c>
      <c r="AW363" s="12" t="s">
        <v>37</v>
      </c>
      <c r="AX363" s="12" t="s">
        <v>74</v>
      </c>
      <c r="AY363" s="224" t="s">
        <v>140</v>
      </c>
    </row>
    <row r="364" spans="2:65" s="13" customFormat="1" ht="12">
      <c r="B364" s="225"/>
      <c r="C364" s="226"/>
      <c r="D364" s="227" t="s">
        <v>149</v>
      </c>
      <c r="E364" s="228" t="s">
        <v>22</v>
      </c>
      <c r="F364" s="229" t="s">
        <v>24</v>
      </c>
      <c r="G364" s="226"/>
      <c r="H364" s="230">
        <v>1</v>
      </c>
      <c r="I364" s="231"/>
      <c r="J364" s="226"/>
      <c r="K364" s="226"/>
      <c r="L364" s="232"/>
      <c r="M364" s="233"/>
      <c r="N364" s="234"/>
      <c r="O364" s="234"/>
      <c r="P364" s="234"/>
      <c r="Q364" s="234"/>
      <c r="R364" s="234"/>
      <c r="S364" s="234"/>
      <c r="T364" s="235"/>
      <c r="AT364" s="236" t="s">
        <v>149</v>
      </c>
      <c r="AU364" s="236" t="s">
        <v>81</v>
      </c>
      <c r="AV364" s="13" t="s">
        <v>81</v>
      </c>
      <c r="AW364" s="13" t="s">
        <v>37</v>
      </c>
      <c r="AX364" s="13" t="s">
        <v>24</v>
      </c>
      <c r="AY364" s="236" t="s">
        <v>140</v>
      </c>
    </row>
    <row r="365" spans="2:65" s="1" customFormat="1" ht="31.5" customHeight="1">
      <c r="B365" s="42"/>
      <c r="C365" s="201" t="s">
        <v>492</v>
      </c>
      <c r="D365" s="201" t="s">
        <v>143</v>
      </c>
      <c r="E365" s="202" t="s">
        <v>493</v>
      </c>
      <c r="F365" s="203" t="s">
        <v>494</v>
      </c>
      <c r="G365" s="204" t="s">
        <v>155</v>
      </c>
      <c r="H365" s="205">
        <v>1</v>
      </c>
      <c r="I365" s="206"/>
      <c r="J365" s="207">
        <f>ROUND(I365*H365,2)</f>
        <v>0</v>
      </c>
      <c r="K365" s="203" t="s">
        <v>164</v>
      </c>
      <c r="L365" s="62"/>
      <c r="M365" s="208" t="s">
        <v>22</v>
      </c>
      <c r="N365" s="209" t="s">
        <v>45</v>
      </c>
      <c r="O365" s="43"/>
      <c r="P365" s="210">
        <f>O365*H365</f>
        <v>0</v>
      </c>
      <c r="Q365" s="210">
        <v>0</v>
      </c>
      <c r="R365" s="210">
        <f>Q365*H365</f>
        <v>0</v>
      </c>
      <c r="S365" s="210">
        <v>0</v>
      </c>
      <c r="T365" s="211">
        <f>S365*H365</f>
        <v>0</v>
      </c>
      <c r="AR365" s="25" t="s">
        <v>278</v>
      </c>
      <c r="AT365" s="25" t="s">
        <v>143</v>
      </c>
      <c r="AU365" s="25" t="s">
        <v>81</v>
      </c>
      <c r="AY365" s="25" t="s">
        <v>140</v>
      </c>
      <c r="BE365" s="212">
        <f>IF(N365="základní",J365,0)</f>
        <v>0</v>
      </c>
      <c r="BF365" s="212">
        <f>IF(N365="snížená",J365,0)</f>
        <v>0</v>
      </c>
      <c r="BG365" s="212">
        <f>IF(N365="zákl. přenesená",J365,0)</f>
        <v>0</v>
      </c>
      <c r="BH365" s="212">
        <f>IF(N365="sníž. přenesená",J365,0)</f>
        <v>0</v>
      </c>
      <c r="BI365" s="212">
        <f>IF(N365="nulová",J365,0)</f>
        <v>0</v>
      </c>
      <c r="BJ365" s="25" t="s">
        <v>24</v>
      </c>
      <c r="BK365" s="212">
        <f>ROUND(I365*H365,2)</f>
        <v>0</v>
      </c>
      <c r="BL365" s="25" t="s">
        <v>278</v>
      </c>
      <c r="BM365" s="25" t="s">
        <v>495</v>
      </c>
    </row>
    <row r="366" spans="2:65" s="1" customFormat="1" ht="144">
      <c r="B366" s="42"/>
      <c r="C366" s="64"/>
      <c r="D366" s="215" t="s">
        <v>166</v>
      </c>
      <c r="E366" s="64"/>
      <c r="F366" s="237" t="s">
        <v>481</v>
      </c>
      <c r="G366" s="64"/>
      <c r="H366" s="64"/>
      <c r="I366" s="169"/>
      <c r="J366" s="64"/>
      <c r="K366" s="64"/>
      <c r="L366" s="62"/>
      <c r="M366" s="238"/>
      <c r="N366" s="43"/>
      <c r="O366" s="43"/>
      <c r="P366" s="43"/>
      <c r="Q366" s="43"/>
      <c r="R366" s="43"/>
      <c r="S366" s="43"/>
      <c r="T366" s="79"/>
      <c r="AT366" s="25" t="s">
        <v>166</v>
      </c>
      <c r="AU366" s="25" t="s">
        <v>81</v>
      </c>
    </row>
    <row r="367" spans="2:65" s="12" customFormat="1" ht="12">
      <c r="B367" s="213"/>
      <c r="C367" s="214"/>
      <c r="D367" s="215" t="s">
        <v>149</v>
      </c>
      <c r="E367" s="216" t="s">
        <v>22</v>
      </c>
      <c r="F367" s="217" t="s">
        <v>277</v>
      </c>
      <c r="G367" s="214"/>
      <c r="H367" s="218" t="s">
        <v>22</v>
      </c>
      <c r="I367" s="219"/>
      <c r="J367" s="214"/>
      <c r="K367" s="214"/>
      <c r="L367" s="220"/>
      <c r="M367" s="221"/>
      <c r="N367" s="222"/>
      <c r="O367" s="222"/>
      <c r="P367" s="222"/>
      <c r="Q367" s="222"/>
      <c r="R367" s="222"/>
      <c r="S367" s="222"/>
      <c r="T367" s="223"/>
      <c r="AT367" s="224" t="s">
        <v>149</v>
      </c>
      <c r="AU367" s="224" t="s">
        <v>81</v>
      </c>
      <c r="AV367" s="12" t="s">
        <v>24</v>
      </c>
      <c r="AW367" s="12" t="s">
        <v>37</v>
      </c>
      <c r="AX367" s="12" t="s">
        <v>74</v>
      </c>
      <c r="AY367" s="224" t="s">
        <v>140</v>
      </c>
    </row>
    <row r="368" spans="2:65" s="13" customFormat="1" ht="12">
      <c r="B368" s="225"/>
      <c r="C368" s="226"/>
      <c r="D368" s="227" t="s">
        <v>149</v>
      </c>
      <c r="E368" s="228" t="s">
        <v>22</v>
      </c>
      <c r="F368" s="229" t="s">
        <v>24</v>
      </c>
      <c r="G368" s="226"/>
      <c r="H368" s="230">
        <v>1</v>
      </c>
      <c r="I368" s="231"/>
      <c r="J368" s="226"/>
      <c r="K368" s="226"/>
      <c r="L368" s="232"/>
      <c r="M368" s="233"/>
      <c r="N368" s="234"/>
      <c r="O368" s="234"/>
      <c r="P368" s="234"/>
      <c r="Q368" s="234"/>
      <c r="R368" s="234"/>
      <c r="S368" s="234"/>
      <c r="T368" s="235"/>
      <c r="AT368" s="236" t="s">
        <v>149</v>
      </c>
      <c r="AU368" s="236" t="s">
        <v>81</v>
      </c>
      <c r="AV368" s="13" t="s">
        <v>81</v>
      </c>
      <c r="AW368" s="13" t="s">
        <v>37</v>
      </c>
      <c r="AX368" s="13" t="s">
        <v>24</v>
      </c>
      <c r="AY368" s="236" t="s">
        <v>140</v>
      </c>
    </row>
    <row r="369" spans="2:65" s="1" customFormat="1" ht="22.5" customHeight="1">
      <c r="B369" s="42"/>
      <c r="C369" s="267" t="s">
        <v>496</v>
      </c>
      <c r="D369" s="267" t="s">
        <v>267</v>
      </c>
      <c r="E369" s="268" t="s">
        <v>497</v>
      </c>
      <c r="F369" s="269" t="s">
        <v>498</v>
      </c>
      <c r="G369" s="270" t="s">
        <v>155</v>
      </c>
      <c r="H369" s="271">
        <v>1</v>
      </c>
      <c r="I369" s="272"/>
      <c r="J369" s="273">
        <f>ROUND(I369*H369,2)</f>
        <v>0</v>
      </c>
      <c r="K369" s="269" t="s">
        <v>22</v>
      </c>
      <c r="L369" s="274"/>
      <c r="M369" s="275" t="s">
        <v>22</v>
      </c>
      <c r="N369" s="276" t="s">
        <v>45</v>
      </c>
      <c r="O369" s="43"/>
      <c r="P369" s="210">
        <f>O369*H369</f>
        <v>0</v>
      </c>
      <c r="Q369" s="210">
        <v>0</v>
      </c>
      <c r="R369" s="210">
        <f>Q369*H369</f>
        <v>0</v>
      </c>
      <c r="S369" s="210">
        <v>0</v>
      </c>
      <c r="T369" s="211">
        <f>S369*H369</f>
        <v>0</v>
      </c>
      <c r="AR369" s="25" t="s">
        <v>381</v>
      </c>
      <c r="AT369" s="25" t="s">
        <v>267</v>
      </c>
      <c r="AU369" s="25" t="s">
        <v>81</v>
      </c>
      <c r="AY369" s="25" t="s">
        <v>140</v>
      </c>
      <c r="BE369" s="212">
        <f>IF(N369="základní",J369,0)</f>
        <v>0</v>
      </c>
      <c r="BF369" s="212">
        <f>IF(N369="snížená",J369,0)</f>
        <v>0</v>
      </c>
      <c r="BG369" s="212">
        <f>IF(N369="zákl. přenesená",J369,0)</f>
        <v>0</v>
      </c>
      <c r="BH369" s="212">
        <f>IF(N369="sníž. přenesená",J369,0)</f>
        <v>0</v>
      </c>
      <c r="BI369" s="212">
        <f>IF(N369="nulová",J369,0)</f>
        <v>0</v>
      </c>
      <c r="BJ369" s="25" t="s">
        <v>24</v>
      </c>
      <c r="BK369" s="212">
        <f>ROUND(I369*H369,2)</f>
        <v>0</v>
      </c>
      <c r="BL369" s="25" t="s">
        <v>278</v>
      </c>
      <c r="BM369" s="25" t="s">
        <v>499</v>
      </c>
    </row>
    <row r="370" spans="2:65" s="12" customFormat="1" ht="12">
      <c r="B370" s="213"/>
      <c r="C370" s="214"/>
      <c r="D370" s="215" t="s">
        <v>149</v>
      </c>
      <c r="E370" s="216" t="s">
        <v>22</v>
      </c>
      <c r="F370" s="217" t="s">
        <v>500</v>
      </c>
      <c r="G370" s="214"/>
      <c r="H370" s="218" t="s">
        <v>22</v>
      </c>
      <c r="I370" s="219"/>
      <c r="J370" s="214"/>
      <c r="K370" s="214"/>
      <c r="L370" s="220"/>
      <c r="M370" s="221"/>
      <c r="N370" s="222"/>
      <c r="O370" s="222"/>
      <c r="P370" s="222"/>
      <c r="Q370" s="222"/>
      <c r="R370" s="222"/>
      <c r="S370" s="222"/>
      <c r="T370" s="223"/>
      <c r="AT370" s="224" t="s">
        <v>149</v>
      </c>
      <c r="AU370" s="224" t="s">
        <v>81</v>
      </c>
      <c r="AV370" s="12" t="s">
        <v>24</v>
      </c>
      <c r="AW370" s="12" t="s">
        <v>37</v>
      </c>
      <c r="AX370" s="12" t="s">
        <v>74</v>
      </c>
      <c r="AY370" s="224" t="s">
        <v>140</v>
      </c>
    </row>
    <row r="371" spans="2:65" s="12" customFormat="1" ht="12">
      <c r="B371" s="213"/>
      <c r="C371" s="214"/>
      <c r="D371" s="215" t="s">
        <v>149</v>
      </c>
      <c r="E371" s="216" t="s">
        <v>22</v>
      </c>
      <c r="F371" s="217" t="s">
        <v>501</v>
      </c>
      <c r="G371" s="214"/>
      <c r="H371" s="218" t="s">
        <v>22</v>
      </c>
      <c r="I371" s="219"/>
      <c r="J371" s="214"/>
      <c r="K371" s="214"/>
      <c r="L371" s="220"/>
      <c r="M371" s="221"/>
      <c r="N371" s="222"/>
      <c r="O371" s="222"/>
      <c r="P371" s="222"/>
      <c r="Q371" s="222"/>
      <c r="R371" s="222"/>
      <c r="S371" s="222"/>
      <c r="T371" s="223"/>
      <c r="AT371" s="224" t="s">
        <v>149</v>
      </c>
      <c r="AU371" s="224" t="s">
        <v>81</v>
      </c>
      <c r="AV371" s="12" t="s">
        <v>24</v>
      </c>
      <c r="AW371" s="12" t="s">
        <v>37</v>
      </c>
      <c r="AX371" s="12" t="s">
        <v>74</v>
      </c>
      <c r="AY371" s="224" t="s">
        <v>140</v>
      </c>
    </row>
    <row r="372" spans="2:65" s="12" customFormat="1" ht="12">
      <c r="B372" s="213"/>
      <c r="C372" s="214"/>
      <c r="D372" s="215" t="s">
        <v>149</v>
      </c>
      <c r="E372" s="216" t="s">
        <v>22</v>
      </c>
      <c r="F372" s="217" t="s">
        <v>502</v>
      </c>
      <c r="G372" s="214"/>
      <c r="H372" s="218" t="s">
        <v>22</v>
      </c>
      <c r="I372" s="219"/>
      <c r="J372" s="214"/>
      <c r="K372" s="214"/>
      <c r="L372" s="220"/>
      <c r="M372" s="221"/>
      <c r="N372" s="222"/>
      <c r="O372" s="222"/>
      <c r="P372" s="222"/>
      <c r="Q372" s="222"/>
      <c r="R372" s="222"/>
      <c r="S372" s="222"/>
      <c r="T372" s="223"/>
      <c r="AT372" s="224" t="s">
        <v>149</v>
      </c>
      <c r="AU372" s="224" t="s">
        <v>81</v>
      </c>
      <c r="AV372" s="12" t="s">
        <v>24</v>
      </c>
      <c r="AW372" s="12" t="s">
        <v>37</v>
      </c>
      <c r="AX372" s="12" t="s">
        <v>74</v>
      </c>
      <c r="AY372" s="224" t="s">
        <v>140</v>
      </c>
    </row>
    <row r="373" spans="2:65" s="12" customFormat="1" ht="12">
      <c r="B373" s="213"/>
      <c r="C373" s="214"/>
      <c r="D373" s="215" t="s">
        <v>149</v>
      </c>
      <c r="E373" s="216" t="s">
        <v>22</v>
      </c>
      <c r="F373" s="217" t="s">
        <v>488</v>
      </c>
      <c r="G373" s="214"/>
      <c r="H373" s="218" t="s">
        <v>22</v>
      </c>
      <c r="I373" s="219"/>
      <c r="J373" s="214"/>
      <c r="K373" s="214"/>
      <c r="L373" s="220"/>
      <c r="M373" s="221"/>
      <c r="N373" s="222"/>
      <c r="O373" s="222"/>
      <c r="P373" s="222"/>
      <c r="Q373" s="222"/>
      <c r="R373" s="222"/>
      <c r="S373" s="222"/>
      <c r="T373" s="223"/>
      <c r="AT373" s="224" t="s">
        <v>149</v>
      </c>
      <c r="AU373" s="224" t="s">
        <v>81</v>
      </c>
      <c r="AV373" s="12" t="s">
        <v>24</v>
      </c>
      <c r="AW373" s="12" t="s">
        <v>37</v>
      </c>
      <c r="AX373" s="12" t="s">
        <v>74</v>
      </c>
      <c r="AY373" s="224" t="s">
        <v>140</v>
      </c>
    </row>
    <row r="374" spans="2:65" s="12" customFormat="1" ht="12">
      <c r="B374" s="213"/>
      <c r="C374" s="214"/>
      <c r="D374" s="215" t="s">
        <v>149</v>
      </c>
      <c r="E374" s="216" t="s">
        <v>22</v>
      </c>
      <c r="F374" s="217" t="s">
        <v>489</v>
      </c>
      <c r="G374" s="214"/>
      <c r="H374" s="218" t="s">
        <v>22</v>
      </c>
      <c r="I374" s="219"/>
      <c r="J374" s="214"/>
      <c r="K374" s="214"/>
      <c r="L374" s="220"/>
      <c r="M374" s="221"/>
      <c r="N374" s="222"/>
      <c r="O374" s="222"/>
      <c r="P374" s="222"/>
      <c r="Q374" s="222"/>
      <c r="R374" s="222"/>
      <c r="S374" s="222"/>
      <c r="T374" s="223"/>
      <c r="AT374" s="224" t="s">
        <v>149</v>
      </c>
      <c r="AU374" s="224" t="s">
        <v>81</v>
      </c>
      <c r="AV374" s="12" t="s">
        <v>24</v>
      </c>
      <c r="AW374" s="12" t="s">
        <v>37</v>
      </c>
      <c r="AX374" s="12" t="s">
        <v>74</v>
      </c>
      <c r="AY374" s="224" t="s">
        <v>140</v>
      </c>
    </row>
    <row r="375" spans="2:65" s="12" customFormat="1" ht="12">
      <c r="B375" s="213"/>
      <c r="C375" s="214"/>
      <c r="D375" s="215" t="s">
        <v>149</v>
      </c>
      <c r="E375" s="216" t="s">
        <v>22</v>
      </c>
      <c r="F375" s="217" t="s">
        <v>490</v>
      </c>
      <c r="G375" s="214"/>
      <c r="H375" s="218" t="s">
        <v>22</v>
      </c>
      <c r="I375" s="219"/>
      <c r="J375" s="214"/>
      <c r="K375" s="214"/>
      <c r="L375" s="220"/>
      <c r="M375" s="221"/>
      <c r="N375" s="222"/>
      <c r="O375" s="222"/>
      <c r="P375" s="222"/>
      <c r="Q375" s="222"/>
      <c r="R375" s="222"/>
      <c r="S375" s="222"/>
      <c r="T375" s="223"/>
      <c r="AT375" s="224" t="s">
        <v>149</v>
      </c>
      <c r="AU375" s="224" t="s">
        <v>81</v>
      </c>
      <c r="AV375" s="12" t="s">
        <v>24</v>
      </c>
      <c r="AW375" s="12" t="s">
        <v>37</v>
      </c>
      <c r="AX375" s="12" t="s">
        <v>74</v>
      </c>
      <c r="AY375" s="224" t="s">
        <v>140</v>
      </c>
    </row>
    <row r="376" spans="2:65" s="13" customFormat="1" ht="12">
      <c r="B376" s="225"/>
      <c r="C376" s="226"/>
      <c r="D376" s="227" t="s">
        <v>149</v>
      </c>
      <c r="E376" s="228" t="s">
        <v>22</v>
      </c>
      <c r="F376" s="229" t="s">
        <v>24</v>
      </c>
      <c r="G376" s="226"/>
      <c r="H376" s="230">
        <v>1</v>
      </c>
      <c r="I376" s="231"/>
      <c r="J376" s="226"/>
      <c r="K376" s="226"/>
      <c r="L376" s="232"/>
      <c r="M376" s="233"/>
      <c r="N376" s="234"/>
      <c r="O376" s="234"/>
      <c r="P376" s="234"/>
      <c r="Q376" s="234"/>
      <c r="R376" s="234"/>
      <c r="S376" s="234"/>
      <c r="T376" s="235"/>
      <c r="AT376" s="236" t="s">
        <v>149</v>
      </c>
      <c r="AU376" s="236" t="s">
        <v>81</v>
      </c>
      <c r="AV376" s="13" t="s">
        <v>81</v>
      </c>
      <c r="AW376" s="13" t="s">
        <v>37</v>
      </c>
      <c r="AX376" s="13" t="s">
        <v>24</v>
      </c>
      <c r="AY376" s="236" t="s">
        <v>140</v>
      </c>
    </row>
    <row r="377" spans="2:65" s="1" customFormat="1" ht="31.5" customHeight="1">
      <c r="B377" s="42"/>
      <c r="C377" s="201" t="s">
        <v>503</v>
      </c>
      <c r="D377" s="201" t="s">
        <v>143</v>
      </c>
      <c r="E377" s="202" t="s">
        <v>504</v>
      </c>
      <c r="F377" s="203" t="s">
        <v>505</v>
      </c>
      <c r="G377" s="204" t="s">
        <v>404</v>
      </c>
      <c r="H377" s="278"/>
      <c r="I377" s="206"/>
      <c r="J377" s="207">
        <f>ROUND(I377*H377,2)</f>
        <v>0</v>
      </c>
      <c r="K377" s="203" t="s">
        <v>164</v>
      </c>
      <c r="L377" s="62"/>
      <c r="M377" s="208" t="s">
        <v>22</v>
      </c>
      <c r="N377" s="209" t="s">
        <v>45</v>
      </c>
      <c r="O377" s="43"/>
      <c r="P377" s="210">
        <f>O377*H377</f>
        <v>0</v>
      </c>
      <c r="Q377" s="210">
        <v>0</v>
      </c>
      <c r="R377" s="210">
        <f>Q377*H377</f>
        <v>0</v>
      </c>
      <c r="S377" s="210">
        <v>0</v>
      </c>
      <c r="T377" s="211">
        <f>S377*H377</f>
        <v>0</v>
      </c>
      <c r="AR377" s="25" t="s">
        <v>278</v>
      </c>
      <c r="AT377" s="25" t="s">
        <v>143</v>
      </c>
      <c r="AU377" s="25" t="s">
        <v>81</v>
      </c>
      <c r="AY377" s="25" t="s">
        <v>140</v>
      </c>
      <c r="BE377" s="212">
        <f>IF(N377="základní",J377,0)</f>
        <v>0</v>
      </c>
      <c r="BF377" s="212">
        <f>IF(N377="snížená",J377,0)</f>
        <v>0</v>
      </c>
      <c r="BG377" s="212">
        <f>IF(N377="zákl. přenesená",J377,0)</f>
        <v>0</v>
      </c>
      <c r="BH377" s="212">
        <f>IF(N377="sníž. přenesená",J377,0)</f>
        <v>0</v>
      </c>
      <c r="BI377" s="212">
        <f>IF(N377="nulová",J377,0)</f>
        <v>0</v>
      </c>
      <c r="BJ377" s="25" t="s">
        <v>24</v>
      </c>
      <c r="BK377" s="212">
        <f>ROUND(I377*H377,2)</f>
        <v>0</v>
      </c>
      <c r="BL377" s="25" t="s">
        <v>278</v>
      </c>
      <c r="BM377" s="25" t="s">
        <v>506</v>
      </c>
    </row>
    <row r="378" spans="2:65" s="1" customFormat="1" ht="108">
      <c r="B378" s="42"/>
      <c r="C378" s="64"/>
      <c r="D378" s="215" t="s">
        <v>166</v>
      </c>
      <c r="E378" s="64"/>
      <c r="F378" s="237" t="s">
        <v>507</v>
      </c>
      <c r="G378" s="64"/>
      <c r="H378" s="64"/>
      <c r="I378" s="169"/>
      <c r="J378" s="64"/>
      <c r="K378" s="64"/>
      <c r="L378" s="62"/>
      <c r="M378" s="238"/>
      <c r="N378" s="43"/>
      <c r="O378" s="43"/>
      <c r="P378" s="43"/>
      <c r="Q378" s="43"/>
      <c r="R378" s="43"/>
      <c r="S378" s="43"/>
      <c r="T378" s="79"/>
      <c r="AT378" s="25" t="s">
        <v>166</v>
      </c>
      <c r="AU378" s="25" t="s">
        <v>81</v>
      </c>
    </row>
    <row r="379" spans="2:65" s="11" customFormat="1" ht="29.85" customHeight="1">
      <c r="B379" s="184"/>
      <c r="C379" s="185"/>
      <c r="D379" s="198" t="s">
        <v>73</v>
      </c>
      <c r="E379" s="199" t="s">
        <v>508</v>
      </c>
      <c r="F379" s="199" t="s">
        <v>509</v>
      </c>
      <c r="G379" s="185"/>
      <c r="H379" s="185"/>
      <c r="I379" s="188"/>
      <c r="J379" s="200">
        <f>BK379</f>
        <v>0</v>
      </c>
      <c r="K379" s="185"/>
      <c r="L379" s="190"/>
      <c r="M379" s="191"/>
      <c r="N379" s="192"/>
      <c r="O379" s="192"/>
      <c r="P379" s="193">
        <f>SUM(P380:P422)</f>
        <v>0</v>
      </c>
      <c r="Q379" s="192"/>
      <c r="R379" s="193">
        <f>SUM(R380:R422)</f>
        <v>0.24842999999999998</v>
      </c>
      <c r="S379" s="192"/>
      <c r="T379" s="194">
        <f>SUM(T380:T422)</f>
        <v>0</v>
      </c>
      <c r="AR379" s="195" t="s">
        <v>81</v>
      </c>
      <c r="AT379" s="196" t="s">
        <v>73</v>
      </c>
      <c r="AU379" s="196" t="s">
        <v>24</v>
      </c>
      <c r="AY379" s="195" t="s">
        <v>140</v>
      </c>
      <c r="BK379" s="197">
        <f>SUM(BK380:BK422)</f>
        <v>0</v>
      </c>
    </row>
    <row r="380" spans="2:65" s="1" customFormat="1" ht="31.5" customHeight="1">
      <c r="B380" s="42"/>
      <c r="C380" s="201" t="s">
        <v>510</v>
      </c>
      <c r="D380" s="201" t="s">
        <v>143</v>
      </c>
      <c r="E380" s="202" t="s">
        <v>511</v>
      </c>
      <c r="F380" s="203" t="s">
        <v>512</v>
      </c>
      <c r="G380" s="204" t="s">
        <v>183</v>
      </c>
      <c r="H380" s="205">
        <v>14.7</v>
      </c>
      <c r="I380" s="206"/>
      <c r="J380" s="207">
        <f>ROUND(I380*H380,2)</f>
        <v>0</v>
      </c>
      <c r="K380" s="203" t="s">
        <v>164</v>
      </c>
      <c r="L380" s="62"/>
      <c r="M380" s="208" t="s">
        <v>22</v>
      </c>
      <c r="N380" s="209" t="s">
        <v>45</v>
      </c>
      <c r="O380" s="43"/>
      <c r="P380" s="210">
        <f>O380*H380</f>
        <v>0</v>
      </c>
      <c r="Q380" s="210">
        <v>3.9199999999999999E-3</v>
      </c>
      <c r="R380" s="210">
        <f>Q380*H380</f>
        <v>5.7623999999999995E-2</v>
      </c>
      <c r="S380" s="210">
        <v>0</v>
      </c>
      <c r="T380" s="211">
        <f>S380*H380</f>
        <v>0</v>
      </c>
      <c r="AR380" s="25" t="s">
        <v>278</v>
      </c>
      <c r="AT380" s="25" t="s">
        <v>143</v>
      </c>
      <c r="AU380" s="25" t="s">
        <v>81</v>
      </c>
      <c r="AY380" s="25" t="s">
        <v>140</v>
      </c>
      <c r="BE380" s="212">
        <f>IF(N380="základní",J380,0)</f>
        <v>0</v>
      </c>
      <c r="BF380" s="212">
        <f>IF(N380="snížená",J380,0)</f>
        <v>0</v>
      </c>
      <c r="BG380" s="212">
        <f>IF(N380="zákl. přenesená",J380,0)</f>
        <v>0</v>
      </c>
      <c r="BH380" s="212">
        <f>IF(N380="sníž. přenesená",J380,0)</f>
        <v>0</v>
      </c>
      <c r="BI380" s="212">
        <f>IF(N380="nulová",J380,0)</f>
        <v>0</v>
      </c>
      <c r="BJ380" s="25" t="s">
        <v>24</v>
      </c>
      <c r="BK380" s="212">
        <f>ROUND(I380*H380,2)</f>
        <v>0</v>
      </c>
      <c r="BL380" s="25" t="s">
        <v>278</v>
      </c>
      <c r="BM380" s="25" t="s">
        <v>513</v>
      </c>
    </row>
    <row r="381" spans="2:65" s="12" customFormat="1" ht="12">
      <c r="B381" s="213"/>
      <c r="C381" s="214"/>
      <c r="D381" s="215" t="s">
        <v>149</v>
      </c>
      <c r="E381" s="216" t="s">
        <v>22</v>
      </c>
      <c r="F381" s="217" t="s">
        <v>255</v>
      </c>
      <c r="G381" s="214"/>
      <c r="H381" s="218" t="s">
        <v>22</v>
      </c>
      <c r="I381" s="219"/>
      <c r="J381" s="214"/>
      <c r="K381" s="214"/>
      <c r="L381" s="220"/>
      <c r="M381" s="221"/>
      <c r="N381" s="222"/>
      <c r="O381" s="222"/>
      <c r="P381" s="222"/>
      <c r="Q381" s="222"/>
      <c r="R381" s="222"/>
      <c r="S381" s="222"/>
      <c r="T381" s="223"/>
      <c r="AT381" s="224" t="s">
        <v>149</v>
      </c>
      <c r="AU381" s="224" t="s">
        <v>81</v>
      </c>
      <c r="AV381" s="12" t="s">
        <v>24</v>
      </c>
      <c r="AW381" s="12" t="s">
        <v>37</v>
      </c>
      <c r="AX381" s="12" t="s">
        <v>74</v>
      </c>
      <c r="AY381" s="224" t="s">
        <v>140</v>
      </c>
    </row>
    <row r="382" spans="2:65" s="12" customFormat="1" ht="12">
      <c r="B382" s="213"/>
      <c r="C382" s="214"/>
      <c r="D382" s="215" t="s">
        <v>149</v>
      </c>
      <c r="E382" s="216" t="s">
        <v>22</v>
      </c>
      <c r="F382" s="217" t="s">
        <v>256</v>
      </c>
      <c r="G382" s="214"/>
      <c r="H382" s="218" t="s">
        <v>22</v>
      </c>
      <c r="I382" s="219"/>
      <c r="J382" s="214"/>
      <c r="K382" s="214"/>
      <c r="L382" s="220"/>
      <c r="M382" s="221"/>
      <c r="N382" s="222"/>
      <c r="O382" s="222"/>
      <c r="P382" s="222"/>
      <c r="Q382" s="222"/>
      <c r="R382" s="222"/>
      <c r="S382" s="222"/>
      <c r="T382" s="223"/>
      <c r="AT382" s="224" t="s">
        <v>149</v>
      </c>
      <c r="AU382" s="224" t="s">
        <v>81</v>
      </c>
      <c r="AV382" s="12" t="s">
        <v>24</v>
      </c>
      <c r="AW382" s="12" t="s">
        <v>37</v>
      </c>
      <c r="AX382" s="12" t="s">
        <v>74</v>
      </c>
      <c r="AY382" s="224" t="s">
        <v>140</v>
      </c>
    </row>
    <row r="383" spans="2:65" s="13" customFormat="1" ht="12">
      <c r="B383" s="225"/>
      <c r="C383" s="226"/>
      <c r="D383" s="227" t="s">
        <v>149</v>
      </c>
      <c r="E383" s="228" t="s">
        <v>22</v>
      </c>
      <c r="F383" s="229" t="s">
        <v>257</v>
      </c>
      <c r="G383" s="226"/>
      <c r="H383" s="230">
        <v>14.7</v>
      </c>
      <c r="I383" s="231"/>
      <c r="J383" s="226"/>
      <c r="K383" s="226"/>
      <c r="L383" s="232"/>
      <c r="M383" s="233"/>
      <c r="N383" s="234"/>
      <c r="O383" s="234"/>
      <c r="P383" s="234"/>
      <c r="Q383" s="234"/>
      <c r="R383" s="234"/>
      <c r="S383" s="234"/>
      <c r="T383" s="235"/>
      <c r="AT383" s="236" t="s">
        <v>149</v>
      </c>
      <c r="AU383" s="236" t="s">
        <v>81</v>
      </c>
      <c r="AV383" s="13" t="s">
        <v>81</v>
      </c>
      <c r="AW383" s="13" t="s">
        <v>37</v>
      </c>
      <c r="AX383" s="13" t="s">
        <v>24</v>
      </c>
      <c r="AY383" s="236" t="s">
        <v>140</v>
      </c>
    </row>
    <row r="384" spans="2:65" s="1" customFormat="1" ht="22.5" customHeight="1">
      <c r="B384" s="42"/>
      <c r="C384" s="267" t="s">
        <v>514</v>
      </c>
      <c r="D384" s="267" t="s">
        <v>267</v>
      </c>
      <c r="E384" s="268" t="s">
        <v>515</v>
      </c>
      <c r="F384" s="269" t="s">
        <v>516</v>
      </c>
      <c r="G384" s="270" t="s">
        <v>183</v>
      </c>
      <c r="H384" s="271">
        <v>16.170000000000002</v>
      </c>
      <c r="I384" s="272"/>
      <c r="J384" s="273">
        <f>ROUND(I384*H384,2)</f>
        <v>0</v>
      </c>
      <c r="K384" s="269" t="s">
        <v>22</v>
      </c>
      <c r="L384" s="274"/>
      <c r="M384" s="275" t="s">
        <v>22</v>
      </c>
      <c r="N384" s="276" t="s">
        <v>45</v>
      </c>
      <c r="O384" s="43"/>
      <c r="P384" s="210">
        <f>O384*H384</f>
        <v>0</v>
      </c>
      <c r="Q384" s="210">
        <v>1.18E-2</v>
      </c>
      <c r="R384" s="210">
        <f>Q384*H384</f>
        <v>0.190806</v>
      </c>
      <c r="S384" s="210">
        <v>0</v>
      </c>
      <c r="T384" s="211">
        <f>S384*H384</f>
        <v>0</v>
      </c>
      <c r="AR384" s="25" t="s">
        <v>381</v>
      </c>
      <c r="AT384" s="25" t="s">
        <v>267</v>
      </c>
      <c r="AU384" s="25" t="s">
        <v>81</v>
      </c>
      <c r="AY384" s="25" t="s">
        <v>140</v>
      </c>
      <c r="BE384" s="212">
        <f>IF(N384="základní",J384,0)</f>
        <v>0</v>
      </c>
      <c r="BF384" s="212">
        <f>IF(N384="snížená",J384,0)</f>
        <v>0</v>
      </c>
      <c r="BG384" s="212">
        <f>IF(N384="zákl. přenesená",J384,0)</f>
        <v>0</v>
      </c>
      <c r="BH384" s="212">
        <f>IF(N384="sníž. přenesená",J384,0)</f>
        <v>0</v>
      </c>
      <c r="BI384" s="212">
        <f>IF(N384="nulová",J384,0)</f>
        <v>0</v>
      </c>
      <c r="BJ384" s="25" t="s">
        <v>24</v>
      </c>
      <c r="BK384" s="212">
        <f>ROUND(I384*H384,2)</f>
        <v>0</v>
      </c>
      <c r="BL384" s="25" t="s">
        <v>278</v>
      </c>
      <c r="BM384" s="25" t="s">
        <v>517</v>
      </c>
    </row>
    <row r="385" spans="2:65" s="12" customFormat="1" ht="12">
      <c r="B385" s="213"/>
      <c r="C385" s="214"/>
      <c r="D385" s="215" t="s">
        <v>149</v>
      </c>
      <c r="E385" s="216" t="s">
        <v>22</v>
      </c>
      <c r="F385" s="217" t="s">
        <v>518</v>
      </c>
      <c r="G385" s="214"/>
      <c r="H385" s="218" t="s">
        <v>22</v>
      </c>
      <c r="I385" s="219"/>
      <c r="J385" s="214"/>
      <c r="K385" s="214"/>
      <c r="L385" s="220"/>
      <c r="M385" s="221"/>
      <c r="N385" s="222"/>
      <c r="O385" s="222"/>
      <c r="P385" s="222"/>
      <c r="Q385" s="222"/>
      <c r="R385" s="222"/>
      <c r="S385" s="222"/>
      <c r="T385" s="223"/>
      <c r="AT385" s="224" t="s">
        <v>149</v>
      </c>
      <c r="AU385" s="224" t="s">
        <v>81</v>
      </c>
      <c r="AV385" s="12" t="s">
        <v>24</v>
      </c>
      <c r="AW385" s="12" t="s">
        <v>37</v>
      </c>
      <c r="AX385" s="12" t="s">
        <v>74</v>
      </c>
      <c r="AY385" s="224" t="s">
        <v>140</v>
      </c>
    </row>
    <row r="386" spans="2:65" s="13" customFormat="1" ht="12">
      <c r="B386" s="225"/>
      <c r="C386" s="226"/>
      <c r="D386" s="227" t="s">
        <v>149</v>
      </c>
      <c r="E386" s="228" t="s">
        <v>22</v>
      </c>
      <c r="F386" s="229" t="s">
        <v>519</v>
      </c>
      <c r="G386" s="226"/>
      <c r="H386" s="230">
        <v>16.170000000000002</v>
      </c>
      <c r="I386" s="231"/>
      <c r="J386" s="226"/>
      <c r="K386" s="226"/>
      <c r="L386" s="232"/>
      <c r="M386" s="233"/>
      <c r="N386" s="234"/>
      <c r="O386" s="234"/>
      <c r="P386" s="234"/>
      <c r="Q386" s="234"/>
      <c r="R386" s="234"/>
      <c r="S386" s="234"/>
      <c r="T386" s="235"/>
      <c r="AT386" s="236" t="s">
        <v>149</v>
      </c>
      <c r="AU386" s="236" t="s">
        <v>81</v>
      </c>
      <c r="AV386" s="13" t="s">
        <v>81</v>
      </c>
      <c r="AW386" s="13" t="s">
        <v>37</v>
      </c>
      <c r="AX386" s="13" t="s">
        <v>24</v>
      </c>
      <c r="AY386" s="236" t="s">
        <v>140</v>
      </c>
    </row>
    <row r="387" spans="2:65" s="1" customFormat="1" ht="22.5" customHeight="1">
      <c r="B387" s="42"/>
      <c r="C387" s="201" t="s">
        <v>520</v>
      </c>
      <c r="D387" s="201" t="s">
        <v>143</v>
      </c>
      <c r="E387" s="202" t="s">
        <v>521</v>
      </c>
      <c r="F387" s="203" t="s">
        <v>522</v>
      </c>
      <c r="G387" s="204" t="s">
        <v>183</v>
      </c>
      <c r="H387" s="205">
        <v>14.7</v>
      </c>
      <c r="I387" s="206"/>
      <c r="J387" s="207">
        <f>ROUND(I387*H387,2)</f>
        <v>0</v>
      </c>
      <c r="K387" s="203" t="s">
        <v>22</v>
      </c>
      <c r="L387" s="62"/>
      <c r="M387" s="208" t="s">
        <v>22</v>
      </c>
      <c r="N387" s="209" t="s">
        <v>45</v>
      </c>
      <c r="O387" s="43"/>
      <c r="P387" s="210">
        <f>O387*H387</f>
        <v>0</v>
      </c>
      <c r="Q387" s="210">
        <v>0</v>
      </c>
      <c r="R387" s="210">
        <f>Q387*H387</f>
        <v>0</v>
      </c>
      <c r="S387" s="210">
        <v>0</v>
      </c>
      <c r="T387" s="211">
        <f>S387*H387</f>
        <v>0</v>
      </c>
      <c r="AR387" s="25" t="s">
        <v>278</v>
      </c>
      <c r="AT387" s="25" t="s">
        <v>143</v>
      </c>
      <c r="AU387" s="25" t="s">
        <v>81</v>
      </c>
      <c r="AY387" s="25" t="s">
        <v>140</v>
      </c>
      <c r="BE387" s="212">
        <f>IF(N387="základní",J387,0)</f>
        <v>0</v>
      </c>
      <c r="BF387" s="212">
        <f>IF(N387="snížená",J387,0)</f>
        <v>0</v>
      </c>
      <c r="BG387" s="212">
        <f>IF(N387="zákl. přenesená",J387,0)</f>
        <v>0</v>
      </c>
      <c r="BH387" s="212">
        <f>IF(N387="sníž. přenesená",J387,0)</f>
        <v>0</v>
      </c>
      <c r="BI387" s="212">
        <f>IF(N387="nulová",J387,0)</f>
        <v>0</v>
      </c>
      <c r="BJ387" s="25" t="s">
        <v>24</v>
      </c>
      <c r="BK387" s="212">
        <f>ROUND(I387*H387,2)</f>
        <v>0</v>
      </c>
      <c r="BL387" s="25" t="s">
        <v>278</v>
      </c>
      <c r="BM387" s="25" t="s">
        <v>523</v>
      </c>
    </row>
    <row r="388" spans="2:65" s="12" customFormat="1" ht="12">
      <c r="B388" s="213"/>
      <c r="C388" s="214"/>
      <c r="D388" s="215" t="s">
        <v>149</v>
      </c>
      <c r="E388" s="216" t="s">
        <v>22</v>
      </c>
      <c r="F388" s="217" t="s">
        <v>524</v>
      </c>
      <c r="G388" s="214"/>
      <c r="H388" s="218" t="s">
        <v>22</v>
      </c>
      <c r="I388" s="219"/>
      <c r="J388" s="214"/>
      <c r="K388" s="214"/>
      <c r="L388" s="220"/>
      <c r="M388" s="221"/>
      <c r="N388" s="222"/>
      <c r="O388" s="222"/>
      <c r="P388" s="222"/>
      <c r="Q388" s="222"/>
      <c r="R388" s="222"/>
      <c r="S388" s="222"/>
      <c r="T388" s="223"/>
      <c r="AT388" s="224" t="s">
        <v>149</v>
      </c>
      <c r="AU388" s="224" t="s">
        <v>81</v>
      </c>
      <c r="AV388" s="12" t="s">
        <v>24</v>
      </c>
      <c r="AW388" s="12" t="s">
        <v>37</v>
      </c>
      <c r="AX388" s="12" t="s">
        <v>74</v>
      </c>
      <c r="AY388" s="224" t="s">
        <v>140</v>
      </c>
    </row>
    <row r="389" spans="2:65" s="12" customFormat="1" ht="12">
      <c r="B389" s="213"/>
      <c r="C389" s="214"/>
      <c r="D389" s="215" t="s">
        <v>149</v>
      </c>
      <c r="E389" s="216" t="s">
        <v>22</v>
      </c>
      <c r="F389" s="217" t="s">
        <v>525</v>
      </c>
      <c r="G389" s="214"/>
      <c r="H389" s="218" t="s">
        <v>22</v>
      </c>
      <c r="I389" s="219"/>
      <c r="J389" s="214"/>
      <c r="K389" s="214"/>
      <c r="L389" s="220"/>
      <c r="M389" s="221"/>
      <c r="N389" s="222"/>
      <c r="O389" s="222"/>
      <c r="P389" s="222"/>
      <c r="Q389" s="222"/>
      <c r="R389" s="222"/>
      <c r="S389" s="222"/>
      <c r="T389" s="223"/>
      <c r="AT389" s="224" t="s">
        <v>149</v>
      </c>
      <c r="AU389" s="224" t="s">
        <v>81</v>
      </c>
      <c r="AV389" s="12" t="s">
        <v>24</v>
      </c>
      <c r="AW389" s="12" t="s">
        <v>37</v>
      </c>
      <c r="AX389" s="12" t="s">
        <v>74</v>
      </c>
      <c r="AY389" s="224" t="s">
        <v>140</v>
      </c>
    </row>
    <row r="390" spans="2:65" s="12" customFormat="1" ht="12">
      <c r="B390" s="213"/>
      <c r="C390" s="214"/>
      <c r="D390" s="215" t="s">
        <v>149</v>
      </c>
      <c r="E390" s="216" t="s">
        <v>22</v>
      </c>
      <c r="F390" s="217" t="s">
        <v>526</v>
      </c>
      <c r="G390" s="214"/>
      <c r="H390" s="218" t="s">
        <v>22</v>
      </c>
      <c r="I390" s="219"/>
      <c r="J390" s="214"/>
      <c r="K390" s="214"/>
      <c r="L390" s="220"/>
      <c r="M390" s="221"/>
      <c r="N390" s="222"/>
      <c r="O390" s="222"/>
      <c r="P390" s="222"/>
      <c r="Q390" s="222"/>
      <c r="R390" s="222"/>
      <c r="S390" s="222"/>
      <c r="T390" s="223"/>
      <c r="AT390" s="224" t="s">
        <v>149</v>
      </c>
      <c r="AU390" s="224" t="s">
        <v>81</v>
      </c>
      <c r="AV390" s="12" t="s">
        <v>24</v>
      </c>
      <c r="AW390" s="12" t="s">
        <v>37</v>
      </c>
      <c r="AX390" s="12" t="s">
        <v>74</v>
      </c>
      <c r="AY390" s="224" t="s">
        <v>140</v>
      </c>
    </row>
    <row r="391" spans="2:65" s="12" customFormat="1" ht="12">
      <c r="B391" s="213"/>
      <c r="C391" s="214"/>
      <c r="D391" s="215" t="s">
        <v>149</v>
      </c>
      <c r="E391" s="216" t="s">
        <v>22</v>
      </c>
      <c r="F391" s="217" t="s">
        <v>527</v>
      </c>
      <c r="G391" s="214"/>
      <c r="H391" s="218" t="s">
        <v>22</v>
      </c>
      <c r="I391" s="219"/>
      <c r="J391" s="214"/>
      <c r="K391" s="214"/>
      <c r="L391" s="220"/>
      <c r="M391" s="221"/>
      <c r="N391" s="222"/>
      <c r="O391" s="222"/>
      <c r="P391" s="222"/>
      <c r="Q391" s="222"/>
      <c r="R391" s="222"/>
      <c r="S391" s="222"/>
      <c r="T391" s="223"/>
      <c r="AT391" s="224" t="s">
        <v>149</v>
      </c>
      <c r="AU391" s="224" t="s">
        <v>81</v>
      </c>
      <c r="AV391" s="12" t="s">
        <v>24</v>
      </c>
      <c r="AW391" s="12" t="s">
        <v>37</v>
      </c>
      <c r="AX391" s="12" t="s">
        <v>74</v>
      </c>
      <c r="AY391" s="224" t="s">
        <v>140</v>
      </c>
    </row>
    <row r="392" spans="2:65" s="12" customFormat="1" ht="12">
      <c r="B392" s="213"/>
      <c r="C392" s="214"/>
      <c r="D392" s="215" t="s">
        <v>149</v>
      </c>
      <c r="E392" s="216" t="s">
        <v>22</v>
      </c>
      <c r="F392" s="217" t="s">
        <v>528</v>
      </c>
      <c r="G392" s="214"/>
      <c r="H392" s="218" t="s">
        <v>22</v>
      </c>
      <c r="I392" s="219"/>
      <c r="J392" s="214"/>
      <c r="K392" s="214"/>
      <c r="L392" s="220"/>
      <c r="M392" s="221"/>
      <c r="N392" s="222"/>
      <c r="O392" s="222"/>
      <c r="P392" s="222"/>
      <c r="Q392" s="222"/>
      <c r="R392" s="222"/>
      <c r="S392" s="222"/>
      <c r="T392" s="223"/>
      <c r="AT392" s="224" t="s">
        <v>149</v>
      </c>
      <c r="AU392" s="224" t="s">
        <v>81</v>
      </c>
      <c r="AV392" s="12" t="s">
        <v>24</v>
      </c>
      <c r="AW392" s="12" t="s">
        <v>37</v>
      </c>
      <c r="AX392" s="12" t="s">
        <v>74</v>
      </c>
      <c r="AY392" s="224" t="s">
        <v>140</v>
      </c>
    </row>
    <row r="393" spans="2:65" s="12" customFormat="1" ht="12">
      <c r="B393" s="213"/>
      <c r="C393" s="214"/>
      <c r="D393" s="215" t="s">
        <v>149</v>
      </c>
      <c r="E393" s="216" t="s">
        <v>22</v>
      </c>
      <c r="F393" s="217" t="s">
        <v>529</v>
      </c>
      <c r="G393" s="214"/>
      <c r="H393" s="218" t="s">
        <v>22</v>
      </c>
      <c r="I393" s="219"/>
      <c r="J393" s="214"/>
      <c r="K393" s="214"/>
      <c r="L393" s="220"/>
      <c r="M393" s="221"/>
      <c r="N393" s="222"/>
      <c r="O393" s="222"/>
      <c r="P393" s="222"/>
      <c r="Q393" s="222"/>
      <c r="R393" s="222"/>
      <c r="S393" s="222"/>
      <c r="T393" s="223"/>
      <c r="AT393" s="224" t="s">
        <v>149</v>
      </c>
      <c r="AU393" s="224" t="s">
        <v>81</v>
      </c>
      <c r="AV393" s="12" t="s">
        <v>24</v>
      </c>
      <c r="AW393" s="12" t="s">
        <v>37</v>
      </c>
      <c r="AX393" s="12" t="s">
        <v>74</v>
      </c>
      <c r="AY393" s="224" t="s">
        <v>140</v>
      </c>
    </row>
    <row r="394" spans="2:65" s="12" customFormat="1" ht="12">
      <c r="B394" s="213"/>
      <c r="C394" s="214"/>
      <c r="D394" s="215" t="s">
        <v>149</v>
      </c>
      <c r="E394" s="216" t="s">
        <v>22</v>
      </c>
      <c r="F394" s="217" t="s">
        <v>429</v>
      </c>
      <c r="G394" s="214"/>
      <c r="H394" s="218" t="s">
        <v>22</v>
      </c>
      <c r="I394" s="219"/>
      <c r="J394" s="214"/>
      <c r="K394" s="214"/>
      <c r="L394" s="220"/>
      <c r="M394" s="221"/>
      <c r="N394" s="222"/>
      <c r="O394" s="222"/>
      <c r="P394" s="222"/>
      <c r="Q394" s="222"/>
      <c r="R394" s="222"/>
      <c r="S394" s="222"/>
      <c r="T394" s="223"/>
      <c r="AT394" s="224" t="s">
        <v>149</v>
      </c>
      <c r="AU394" s="224" t="s">
        <v>81</v>
      </c>
      <c r="AV394" s="12" t="s">
        <v>24</v>
      </c>
      <c r="AW394" s="12" t="s">
        <v>37</v>
      </c>
      <c r="AX394" s="12" t="s">
        <v>74</v>
      </c>
      <c r="AY394" s="224" t="s">
        <v>140</v>
      </c>
    </row>
    <row r="395" spans="2:65" s="12" customFormat="1" ht="12">
      <c r="B395" s="213"/>
      <c r="C395" s="214"/>
      <c r="D395" s="215" t="s">
        <v>149</v>
      </c>
      <c r="E395" s="216" t="s">
        <v>22</v>
      </c>
      <c r="F395" s="217" t="s">
        <v>255</v>
      </c>
      <c r="G395" s="214"/>
      <c r="H395" s="218" t="s">
        <v>22</v>
      </c>
      <c r="I395" s="219"/>
      <c r="J395" s="214"/>
      <c r="K395" s="214"/>
      <c r="L395" s="220"/>
      <c r="M395" s="221"/>
      <c r="N395" s="222"/>
      <c r="O395" s="222"/>
      <c r="P395" s="222"/>
      <c r="Q395" s="222"/>
      <c r="R395" s="222"/>
      <c r="S395" s="222"/>
      <c r="T395" s="223"/>
      <c r="AT395" s="224" t="s">
        <v>149</v>
      </c>
      <c r="AU395" s="224" t="s">
        <v>81</v>
      </c>
      <c r="AV395" s="12" t="s">
        <v>24</v>
      </c>
      <c r="AW395" s="12" t="s">
        <v>37</v>
      </c>
      <c r="AX395" s="12" t="s">
        <v>74</v>
      </c>
      <c r="AY395" s="224" t="s">
        <v>140</v>
      </c>
    </row>
    <row r="396" spans="2:65" s="12" customFormat="1" ht="12">
      <c r="B396" s="213"/>
      <c r="C396" s="214"/>
      <c r="D396" s="215" t="s">
        <v>149</v>
      </c>
      <c r="E396" s="216" t="s">
        <v>22</v>
      </c>
      <c r="F396" s="217" t="s">
        <v>256</v>
      </c>
      <c r="G396" s="214"/>
      <c r="H396" s="218" t="s">
        <v>22</v>
      </c>
      <c r="I396" s="219"/>
      <c r="J396" s="214"/>
      <c r="K396" s="214"/>
      <c r="L396" s="220"/>
      <c r="M396" s="221"/>
      <c r="N396" s="222"/>
      <c r="O396" s="222"/>
      <c r="P396" s="222"/>
      <c r="Q396" s="222"/>
      <c r="R396" s="222"/>
      <c r="S396" s="222"/>
      <c r="T396" s="223"/>
      <c r="AT396" s="224" t="s">
        <v>149</v>
      </c>
      <c r="AU396" s="224" t="s">
        <v>81</v>
      </c>
      <c r="AV396" s="12" t="s">
        <v>24</v>
      </c>
      <c r="AW396" s="12" t="s">
        <v>37</v>
      </c>
      <c r="AX396" s="12" t="s">
        <v>74</v>
      </c>
      <c r="AY396" s="224" t="s">
        <v>140</v>
      </c>
    </row>
    <row r="397" spans="2:65" s="13" customFormat="1" ht="12">
      <c r="B397" s="225"/>
      <c r="C397" s="226"/>
      <c r="D397" s="227" t="s">
        <v>149</v>
      </c>
      <c r="E397" s="228" t="s">
        <v>22</v>
      </c>
      <c r="F397" s="229" t="s">
        <v>257</v>
      </c>
      <c r="G397" s="226"/>
      <c r="H397" s="230">
        <v>14.7</v>
      </c>
      <c r="I397" s="231"/>
      <c r="J397" s="226"/>
      <c r="K397" s="226"/>
      <c r="L397" s="232"/>
      <c r="M397" s="233"/>
      <c r="N397" s="234"/>
      <c r="O397" s="234"/>
      <c r="P397" s="234"/>
      <c r="Q397" s="234"/>
      <c r="R397" s="234"/>
      <c r="S397" s="234"/>
      <c r="T397" s="235"/>
      <c r="AT397" s="236" t="s">
        <v>149</v>
      </c>
      <c r="AU397" s="236" t="s">
        <v>81</v>
      </c>
      <c r="AV397" s="13" t="s">
        <v>81</v>
      </c>
      <c r="AW397" s="13" t="s">
        <v>37</v>
      </c>
      <c r="AX397" s="13" t="s">
        <v>24</v>
      </c>
      <c r="AY397" s="236" t="s">
        <v>140</v>
      </c>
    </row>
    <row r="398" spans="2:65" s="1" customFormat="1" ht="22.5" customHeight="1">
      <c r="B398" s="42"/>
      <c r="C398" s="201" t="s">
        <v>530</v>
      </c>
      <c r="D398" s="201" t="s">
        <v>143</v>
      </c>
      <c r="E398" s="202" t="s">
        <v>531</v>
      </c>
      <c r="F398" s="203" t="s">
        <v>532</v>
      </c>
      <c r="G398" s="204" t="s">
        <v>183</v>
      </c>
      <c r="H398" s="205">
        <v>17.64</v>
      </c>
      <c r="I398" s="206"/>
      <c r="J398" s="207">
        <f>ROUND(I398*H398,2)</f>
        <v>0</v>
      </c>
      <c r="K398" s="203" t="s">
        <v>22</v>
      </c>
      <c r="L398" s="62"/>
      <c r="M398" s="208" t="s">
        <v>22</v>
      </c>
      <c r="N398" s="209" t="s">
        <v>45</v>
      </c>
      <c r="O398" s="43"/>
      <c r="P398" s="210">
        <f>O398*H398</f>
        <v>0</v>
      </c>
      <c r="Q398" s="210">
        <v>0</v>
      </c>
      <c r="R398" s="210">
        <f>Q398*H398</f>
        <v>0</v>
      </c>
      <c r="S398" s="210">
        <v>0</v>
      </c>
      <c r="T398" s="211">
        <f>S398*H398</f>
        <v>0</v>
      </c>
      <c r="AR398" s="25" t="s">
        <v>278</v>
      </c>
      <c r="AT398" s="25" t="s">
        <v>143</v>
      </c>
      <c r="AU398" s="25" t="s">
        <v>81</v>
      </c>
      <c r="AY398" s="25" t="s">
        <v>140</v>
      </c>
      <c r="BE398" s="212">
        <f>IF(N398="základní",J398,0)</f>
        <v>0</v>
      </c>
      <c r="BF398" s="212">
        <f>IF(N398="snížená",J398,0)</f>
        <v>0</v>
      </c>
      <c r="BG398" s="212">
        <f>IF(N398="zákl. přenesená",J398,0)</f>
        <v>0</v>
      </c>
      <c r="BH398" s="212">
        <f>IF(N398="sníž. přenesená",J398,0)</f>
        <v>0</v>
      </c>
      <c r="BI398" s="212">
        <f>IF(N398="nulová",J398,0)</f>
        <v>0</v>
      </c>
      <c r="BJ398" s="25" t="s">
        <v>24</v>
      </c>
      <c r="BK398" s="212">
        <f>ROUND(I398*H398,2)</f>
        <v>0</v>
      </c>
      <c r="BL398" s="25" t="s">
        <v>278</v>
      </c>
      <c r="BM398" s="25" t="s">
        <v>533</v>
      </c>
    </row>
    <row r="399" spans="2:65" s="12" customFormat="1" ht="12">
      <c r="B399" s="213"/>
      <c r="C399" s="214"/>
      <c r="D399" s="215" t="s">
        <v>149</v>
      </c>
      <c r="E399" s="216" t="s">
        <v>22</v>
      </c>
      <c r="F399" s="217" t="s">
        <v>534</v>
      </c>
      <c r="G399" s="214"/>
      <c r="H399" s="218" t="s">
        <v>22</v>
      </c>
      <c r="I399" s="219"/>
      <c r="J399" s="214"/>
      <c r="K399" s="214"/>
      <c r="L399" s="220"/>
      <c r="M399" s="221"/>
      <c r="N399" s="222"/>
      <c r="O399" s="222"/>
      <c r="P399" s="222"/>
      <c r="Q399" s="222"/>
      <c r="R399" s="222"/>
      <c r="S399" s="222"/>
      <c r="T399" s="223"/>
      <c r="AT399" s="224" t="s">
        <v>149</v>
      </c>
      <c r="AU399" s="224" t="s">
        <v>81</v>
      </c>
      <c r="AV399" s="12" t="s">
        <v>24</v>
      </c>
      <c r="AW399" s="12" t="s">
        <v>37</v>
      </c>
      <c r="AX399" s="12" t="s">
        <v>74</v>
      </c>
      <c r="AY399" s="224" t="s">
        <v>140</v>
      </c>
    </row>
    <row r="400" spans="2:65" s="12" customFormat="1" ht="12">
      <c r="B400" s="213"/>
      <c r="C400" s="214"/>
      <c r="D400" s="215" t="s">
        <v>149</v>
      </c>
      <c r="E400" s="216" t="s">
        <v>22</v>
      </c>
      <c r="F400" s="217" t="s">
        <v>427</v>
      </c>
      <c r="G400" s="214"/>
      <c r="H400" s="218" t="s">
        <v>22</v>
      </c>
      <c r="I400" s="219"/>
      <c r="J400" s="214"/>
      <c r="K400" s="214"/>
      <c r="L400" s="220"/>
      <c r="M400" s="221"/>
      <c r="N400" s="222"/>
      <c r="O400" s="222"/>
      <c r="P400" s="222"/>
      <c r="Q400" s="222"/>
      <c r="R400" s="222"/>
      <c r="S400" s="222"/>
      <c r="T400" s="223"/>
      <c r="AT400" s="224" t="s">
        <v>149</v>
      </c>
      <c r="AU400" s="224" t="s">
        <v>81</v>
      </c>
      <c r="AV400" s="12" t="s">
        <v>24</v>
      </c>
      <c r="AW400" s="12" t="s">
        <v>37</v>
      </c>
      <c r="AX400" s="12" t="s">
        <v>74</v>
      </c>
      <c r="AY400" s="224" t="s">
        <v>140</v>
      </c>
    </row>
    <row r="401" spans="2:65" s="12" customFormat="1" ht="12">
      <c r="B401" s="213"/>
      <c r="C401" s="214"/>
      <c r="D401" s="215" t="s">
        <v>149</v>
      </c>
      <c r="E401" s="216" t="s">
        <v>22</v>
      </c>
      <c r="F401" s="217" t="s">
        <v>157</v>
      </c>
      <c r="G401" s="214"/>
      <c r="H401" s="218" t="s">
        <v>22</v>
      </c>
      <c r="I401" s="219"/>
      <c r="J401" s="214"/>
      <c r="K401" s="214"/>
      <c r="L401" s="220"/>
      <c r="M401" s="221"/>
      <c r="N401" s="222"/>
      <c r="O401" s="222"/>
      <c r="P401" s="222"/>
      <c r="Q401" s="222"/>
      <c r="R401" s="222"/>
      <c r="S401" s="222"/>
      <c r="T401" s="223"/>
      <c r="AT401" s="224" t="s">
        <v>149</v>
      </c>
      <c r="AU401" s="224" t="s">
        <v>81</v>
      </c>
      <c r="AV401" s="12" t="s">
        <v>24</v>
      </c>
      <c r="AW401" s="12" t="s">
        <v>37</v>
      </c>
      <c r="AX401" s="12" t="s">
        <v>74</v>
      </c>
      <c r="AY401" s="224" t="s">
        <v>140</v>
      </c>
    </row>
    <row r="402" spans="2:65" s="12" customFormat="1" ht="12">
      <c r="B402" s="213"/>
      <c r="C402" s="214"/>
      <c r="D402" s="215" t="s">
        <v>149</v>
      </c>
      <c r="E402" s="216" t="s">
        <v>22</v>
      </c>
      <c r="F402" s="217" t="s">
        <v>535</v>
      </c>
      <c r="G402" s="214"/>
      <c r="H402" s="218" t="s">
        <v>22</v>
      </c>
      <c r="I402" s="219"/>
      <c r="J402" s="214"/>
      <c r="K402" s="214"/>
      <c r="L402" s="220"/>
      <c r="M402" s="221"/>
      <c r="N402" s="222"/>
      <c r="O402" s="222"/>
      <c r="P402" s="222"/>
      <c r="Q402" s="222"/>
      <c r="R402" s="222"/>
      <c r="S402" s="222"/>
      <c r="T402" s="223"/>
      <c r="AT402" s="224" t="s">
        <v>149</v>
      </c>
      <c r="AU402" s="224" t="s">
        <v>81</v>
      </c>
      <c r="AV402" s="12" t="s">
        <v>24</v>
      </c>
      <c r="AW402" s="12" t="s">
        <v>37</v>
      </c>
      <c r="AX402" s="12" t="s">
        <v>74</v>
      </c>
      <c r="AY402" s="224" t="s">
        <v>140</v>
      </c>
    </row>
    <row r="403" spans="2:65" s="12" customFormat="1" ht="12">
      <c r="B403" s="213"/>
      <c r="C403" s="214"/>
      <c r="D403" s="215" t="s">
        <v>149</v>
      </c>
      <c r="E403" s="216" t="s">
        <v>22</v>
      </c>
      <c r="F403" s="217" t="s">
        <v>536</v>
      </c>
      <c r="G403" s="214"/>
      <c r="H403" s="218" t="s">
        <v>22</v>
      </c>
      <c r="I403" s="219"/>
      <c r="J403" s="214"/>
      <c r="K403" s="214"/>
      <c r="L403" s="220"/>
      <c r="M403" s="221"/>
      <c r="N403" s="222"/>
      <c r="O403" s="222"/>
      <c r="P403" s="222"/>
      <c r="Q403" s="222"/>
      <c r="R403" s="222"/>
      <c r="S403" s="222"/>
      <c r="T403" s="223"/>
      <c r="AT403" s="224" t="s">
        <v>149</v>
      </c>
      <c r="AU403" s="224" t="s">
        <v>81</v>
      </c>
      <c r="AV403" s="12" t="s">
        <v>24</v>
      </c>
      <c r="AW403" s="12" t="s">
        <v>37</v>
      </c>
      <c r="AX403" s="12" t="s">
        <v>74</v>
      </c>
      <c r="AY403" s="224" t="s">
        <v>140</v>
      </c>
    </row>
    <row r="404" spans="2:65" s="12" customFormat="1" ht="12">
      <c r="B404" s="213"/>
      <c r="C404" s="214"/>
      <c r="D404" s="215" t="s">
        <v>149</v>
      </c>
      <c r="E404" s="216" t="s">
        <v>22</v>
      </c>
      <c r="F404" s="217" t="s">
        <v>537</v>
      </c>
      <c r="G404" s="214"/>
      <c r="H404" s="218" t="s">
        <v>22</v>
      </c>
      <c r="I404" s="219"/>
      <c r="J404" s="214"/>
      <c r="K404" s="214"/>
      <c r="L404" s="220"/>
      <c r="M404" s="221"/>
      <c r="N404" s="222"/>
      <c r="O404" s="222"/>
      <c r="P404" s="222"/>
      <c r="Q404" s="222"/>
      <c r="R404" s="222"/>
      <c r="S404" s="222"/>
      <c r="T404" s="223"/>
      <c r="AT404" s="224" t="s">
        <v>149</v>
      </c>
      <c r="AU404" s="224" t="s">
        <v>81</v>
      </c>
      <c r="AV404" s="12" t="s">
        <v>24</v>
      </c>
      <c r="AW404" s="12" t="s">
        <v>37</v>
      </c>
      <c r="AX404" s="12" t="s">
        <v>74</v>
      </c>
      <c r="AY404" s="224" t="s">
        <v>140</v>
      </c>
    </row>
    <row r="405" spans="2:65" s="12" customFormat="1" ht="12">
      <c r="B405" s="213"/>
      <c r="C405" s="214"/>
      <c r="D405" s="215" t="s">
        <v>149</v>
      </c>
      <c r="E405" s="216" t="s">
        <v>22</v>
      </c>
      <c r="F405" s="217" t="s">
        <v>392</v>
      </c>
      <c r="G405" s="214"/>
      <c r="H405" s="218" t="s">
        <v>22</v>
      </c>
      <c r="I405" s="219"/>
      <c r="J405" s="214"/>
      <c r="K405" s="214"/>
      <c r="L405" s="220"/>
      <c r="M405" s="221"/>
      <c r="N405" s="222"/>
      <c r="O405" s="222"/>
      <c r="P405" s="222"/>
      <c r="Q405" s="222"/>
      <c r="R405" s="222"/>
      <c r="S405" s="222"/>
      <c r="T405" s="223"/>
      <c r="AT405" s="224" t="s">
        <v>149</v>
      </c>
      <c r="AU405" s="224" t="s">
        <v>81</v>
      </c>
      <c r="AV405" s="12" t="s">
        <v>24</v>
      </c>
      <c r="AW405" s="12" t="s">
        <v>37</v>
      </c>
      <c r="AX405" s="12" t="s">
        <v>74</v>
      </c>
      <c r="AY405" s="224" t="s">
        <v>140</v>
      </c>
    </row>
    <row r="406" spans="2:65" s="12" customFormat="1" ht="12">
      <c r="B406" s="213"/>
      <c r="C406" s="214"/>
      <c r="D406" s="215" t="s">
        <v>149</v>
      </c>
      <c r="E406" s="216" t="s">
        <v>22</v>
      </c>
      <c r="F406" s="217" t="s">
        <v>393</v>
      </c>
      <c r="G406" s="214"/>
      <c r="H406" s="218" t="s">
        <v>22</v>
      </c>
      <c r="I406" s="219"/>
      <c r="J406" s="214"/>
      <c r="K406" s="214"/>
      <c r="L406" s="220"/>
      <c r="M406" s="221"/>
      <c r="N406" s="222"/>
      <c r="O406" s="222"/>
      <c r="P406" s="222"/>
      <c r="Q406" s="222"/>
      <c r="R406" s="222"/>
      <c r="S406" s="222"/>
      <c r="T406" s="223"/>
      <c r="AT406" s="224" t="s">
        <v>149</v>
      </c>
      <c r="AU406" s="224" t="s">
        <v>81</v>
      </c>
      <c r="AV406" s="12" t="s">
        <v>24</v>
      </c>
      <c r="AW406" s="12" t="s">
        <v>37</v>
      </c>
      <c r="AX406" s="12" t="s">
        <v>74</v>
      </c>
      <c r="AY406" s="224" t="s">
        <v>140</v>
      </c>
    </row>
    <row r="407" spans="2:65" s="12" customFormat="1" ht="12">
      <c r="B407" s="213"/>
      <c r="C407" s="214"/>
      <c r="D407" s="215" t="s">
        <v>149</v>
      </c>
      <c r="E407" s="216" t="s">
        <v>22</v>
      </c>
      <c r="F407" s="217" t="s">
        <v>394</v>
      </c>
      <c r="G407" s="214"/>
      <c r="H407" s="218" t="s">
        <v>22</v>
      </c>
      <c r="I407" s="219"/>
      <c r="J407" s="214"/>
      <c r="K407" s="214"/>
      <c r="L407" s="220"/>
      <c r="M407" s="221"/>
      <c r="N407" s="222"/>
      <c r="O407" s="222"/>
      <c r="P407" s="222"/>
      <c r="Q407" s="222"/>
      <c r="R407" s="222"/>
      <c r="S407" s="222"/>
      <c r="T407" s="223"/>
      <c r="AT407" s="224" t="s">
        <v>149</v>
      </c>
      <c r="AU407" s="224" t="s">
        <v>81</v>
      </c>
      <c r="AV407" s="12" t="s">
        <v>24</v>
      </c>
      <c r="AW407" s="12" t="s">
        <v>37</v>
      </c>
      <c r="AX407" s="12" t="s">
        <v>74</v>
      </c>
      <c r="AY407" s="224" t="s">
        <v>140</v>
      </c>
    </row>
    <row r="408" spans="2:65" s="12" customFormat="1" ht="12">
      <c r="B408" s="213"/>
      <c r="C408" s="214"/>
      <c r="D408" s="215" t="s">
        <v>149</v>
      </c>
      <c r="E408" s="216" t="s">
        <v>22</v>
      </c>
      <c r="F408" s="217" t="s">
        <v>255</v>
      </c>
      <c r="G408" s="214"/>
      <c r="H408" s="218" t="s">
        <v>22</v>
      </c>
      <c r="I408" s="219"/>
      <c r="J408" s="214"/>
      <c r="K408" s="214"/>
      <c r="L408" s="220"/>
      <c r="M408" s="221"/>
      <c r="N408" s="222"/>
      <c r="O408" s="222"/>
      <c r="P408" s="222"/>
      <c r="Q408" s="222"/>
      <c r="R408" s="222"/>
      <c r="S408" s="222"/>
      <c r="T408" s="223"/>
      <c r="AT408" s="224" t="s">
        <v>149</v>
      </c>
      <c r="AU408" s="224" t="s">
        <v>81</v>
      </c>
      <c r="AV408" s="12" t="s">
        <v>24</v>
      </c>
      <c r="AW408" s="12" t="s">
        <v>37</v>
      </c>
      <c r="AX408" s="12" t="s">
        <v>74</v>
      </c>
      <c r="AY408" s="224" t="s">
        <v>140</v>
      </c>
    </row>
    <row r="409" spans="2:65" s="12" customFormat="1" ht="12">
      <c r="B409" s="213"/>
      <c r="C409" s="214"/>
      <c r="D409" s="215" t="s">
        <v>149</v>
      </c>
      <c r="E409" s="216" t="s">
        <v>22</v>
      </c>
      <c r="F409" s="217" t="s">
        <v>256</v>
      </c>
      <c r="G409" s="214"/>
      <c r="H409" s="218" t="s">
        <v>22</v>
      </c>
      <c r="I409" s="219"/>
      <c r="J409" s="214"/>
      <c r="K409" s="214"/>
      <c r="L409" s="220"/>
      <c r="M409" s="221"/>
      <c r="N409" s="222"/>
      <c r="O409" s="222"/>
      <c r="P409" s="222"/>
      <c r="Q409" s="222"/>
      <c r="R409" s="222"/>
      <c r="S409" s="222"/>
      <c r="T409" s="223"/>
      <c r="AT409" s="224" t="s">
        <v>149</v>
      </c>
      <c r="AU409" s="224" t="s">
        <v>81</v>
      </c>
      <c r="AV409" s="12" t="s">
        <v>24</v>
      </c>
      <c r="AW409" s="12" t="s">
        <v>37</v>
      </c>
      <c r="AX409" s="12" t="s">
        <v>74</v>
      </c>
      <c r="AY409" s="224" t="s">
        <v>140</v>
      </c>
    </row>
    <row r="410" spans="2:65" s="13" customFormat="1" ht="12">
      <c r="B410" s="225"/>
      <c r="C410" s="226"/>
      <c r="D410" s="227" t="s">
        <v>149</v>
      </c>
      <c r="E410" s="228" t="s">
        <v>22</v>
      </c>
      <c r="F410" s="229" t="s">
        <v>395</v>
      </c>
      <c r="G410" s="226"/>
      <c r="H410" s="230">
        <v>17.64</v>
      </c>
      <c r="I410" s="231"/>
      <c r="J410" s="226"/>
      <c r="K410" s="226"/>
      <c r="L410" s="232"/>
      <c r="M410" s="233"/>
      <c r="N410" s="234"/>
      <c r="O410" s="234"/>
      <c r="P410" s="234"/>
      <c r="Q410" s="234"/>
      <c r="R410" s="234"/>
      <c r="S410" s="234"/>
      <c r="T410" s="235"/>
      <c r="AT410" s="236" t="s">
        <v>149</v>
      </c>
      <c r="AU410" s="236" t="s">
        <v>81</v>
      </c>
      <c r="AV410" s="13" t="s">
        <v>81</v>
      </c>
      <c r="AW410" s="13" t="s">
        <v>37</v>
      </c>
      <c r="AX410" s="13" t="s">
        <v>24</v>
      </c>
      <c r="AY410" s="236" t="s">
        <v>140</v>
      </c>
    </row>
    <row r="411" spans="2:65" s="1" customFormat="1" ht="22.5" customHeight="1">
      <c r="B411" s="42"/>
      <c r="C411" s="201" t="s">
        <v>538</v>
      </c>
      <c r="D411" s="201" t="s">
        <v>143</v>
      </c>
      <c r="E411" s="202" t="s">
        <v>539</v>
      </c>
      <c r="F411" s="203" t="s">
        <v>540</v>
      </c>
      <c r="G411" s="204" t="s">
        <v>221</v>
      </c>
      <c r="H411" s="205">
        <v>1</v>
      </c>
      <c r="I411" s="206"/>
      <c r="J411" s="207">
        <f>ROUND(I411*H411,2)</f>
        <v>0</v>
      </c>
      <c r="K411" s="203" t="s">
        <v>22</v>
      </c>
      <c r="L411" s="62"/>
      <c r="M411" s="208" t="s">
        <v>22</v>
      </c>
      <c r="N411" s="209" t="s">
        <v>45</v>
      </c>
      <c r="O411" s="43"/>
      <c r="P411" s="210">
        <f>O411*H411</f>
        <v>0</v>
      </c>
      <c r="Q411" s="210">
        <v>0</v>
      </c>
      <c r="R411" s="210">
        <f>Q411*H411</f>
        <v>0</v>
      </c>
      <c r="S411" s="210">
        <v>0</v>
      </c>
      <c r="T411" s="211">
        <f>S411*H411</f>
        <v>0</v>
      </c>
      <c r="AR411" s="25" t="s">
        <v>278</v>
      </c>
      <c r="AT411" s="25" t="s">
        <v>143</v>
      </c>
      <c r="AU411" s="25" t="s">
        <v>81</v>
      </c>
      <c r="AY411" s="25" t="s">
        <v>140</v>
      </c>
      <c r="BE411" s="212">
        <f>IF(N411="základní",J411,0)</f>
        <v>0</v>
      </c>
      <c r="BF411" s="212">
        <f>IF(N411="snížená",J411,0)</f>
        <v>0</v>
      </c>
      <c r="BG411" s="212">
        <f>IF(N411="zákl. přenesená",J411,0)</f>
        <v>0</v>
      </c>
      <c r="BH411" s="212">
        <f>IF(N411="sníž. přenesená",J411,0)</f>
        <v>0</v>
      </c>
      <c r="BI411" s="212">
        <f>IF(N411="nulová",J411,0)</f>
        <v>0</v>
      </c>
      <c r="BJ411" s="25" t="s">
        <v>24</v>
      </c>
      <c r="BK411" s="212">
        <f>ROUND(I411*H411,2)</f>
        <v>0</v>
      </c>
      <c r="BL411" s="25" t="s">
        <v>278</v>
      </c>
      <c r="BM411" s="25" t="s">
        <v>541</v>
      </c>
    </row>
    <row r="412" spans="2:65" s="12" customFormat="1" ht="12">
      <c r="B412" s="213"/>
      <c r="C412" s="214"/>
      <c r="D412" s="215" t="s">
        <v>149</v>
      </c>
      <c r="E412" s="216" t="s">
        <v>22</v>
      </c>
      <c r="F412" s="217" t="s">
        <v>427</v>
      </c>
      <c r="G412" s="214"/>
      <c r="H412" s="218" t="s">
        <v>22</v>
      </c>
      <c r="I412" s="219"/>
      <c r="J412" s="214"/>
      <c r="K412" s="214"/>
      <c r="L412" s="220"/>
      <c r="M412" s="221"/>
      <c r="N412" s="222"/>
      <c r="O412" s="222"/>
      <c r="P412" s="222"/>
      <c r="Q412" s="222"/>
      <c r="R412" s="222"/>
      <c r="S412" s="222"/>
      <c r="T412" s="223"/>
      <c r="AT412" s="224" t="s">
        <v>149</v>
      </c>
      <c r="AU412" s="224" t="s">
        <v>81</v>
      </c>
      <c r="AV412" s="12" t="s">
        <v>24</v>
      </c>
      <c r="AW412" s="12" t="s">
        <v>37</v>
      </c>
      <c r="AX412" s="12" t="s">
        <v>74</v>
      </c>
      <c r="AY412" s="224" t="s">
        <v>140</v>
      </c>
    </row>
    <row r="413" spans="2:65" s="12" customFormat="1" ht="12">
      <c r="B413" s="213"/>
      <c r="C413" s="214"/>
      <c r="D413" s="215" t="s">
        <v>149</v>
      </c>
      <c r="E413" s="216" t="s">
        <v>22</v>
      </c>
      <c r="F413" s="217" t="s">
        <v>542</v>
      </c>
      <c r="G413" s="214"/>
      <c r="H413" s="218" t="s">
        <v>22</v>
      </c>
      <c r="I413" s="219"/>
      <c r="J413" s="214"/>
      <c r="K413" s="214"/>
      <c r="L413" s="220"/>
      <c r="M413" s="221"/>
      <c r="N413" s="222"/>
      <c r="O413" s="222"/>
      <c r="P413" s="222"/>
      <c r="Q413" s="222"/>
      <c r="R413" s="222"/>
      <c r="S413" s="222"/>
      <c r="T413" s="223"/>
      <c r="AT413" s="224" t="s">
        <v>149</v>
      </c>
      <c r="AU413" s="224" t="s">
        <v>81</v>
      </c>
      <c r="AV413" s="12" t="s">
        <v>24</v>
      </c>
      <c r="AW413" s="12" t="s">
        <v>37</v>
      </c>
      <c r="AX413" s="12" t="s">
        <v>74</v>
      </c>
      <c r="AY413" s="224" t="s">
        <v>140</v>
      </c>
    </row>
    <row r="414" spans="2:65" s="12" customFormat="1" ht="12">
      <c r="B414" s="213"/>
      <c r="C414" s="214"/>
      <c r="D414" s="215" t="s">
        <v>149</v>
      </c>
      <c r="E414" s="216" t="s">
        <v>22</v>
      </c>
      <c r="F414" s="217" t="s">
        <v>543</v>
      </c>
      <c r="G414" s="214"/>
      <c r="H414" s="218" t="s">
        <v>22</v>
      </c>
      <c r="I414" s="219"/>
      <c r="J414" s="214"/>
      <c r="K414" s="214"/>
      <c r="L414" s="220"/>
      <c r="M414" s="221"/>
      <c r="N414" s="222"/>
      <c r="O414" s="222"/>
      <c r="P414" s="222"/>
      <c r="Q414" s="222"/>
      <c r="R414" s="222"/>
      <c r="S414" s="222"/>
      <c r="T414" s="223"/>
      <c r="AT414" s="224" t="s">
        <v>149</v>
      </c>
      <c r="AU414" s="224" t="s">
        <v>81</v>
      </c>
      <c r="AV414" s="12" t="s">
        <v>24</v>
      </c>
      <c r="AW414" s="12" t="s">
        <v>37</v>
      </c>
      <c r="AX414" s="12" t="s">
        <v>74</v>
      </c>
      <c r="AY414" s="224" t="s">
        <v>140</v>
      </c>
    </row>
    <row r="415" spans="2:65" s="12" customFormat="1" ht="12">
      <c r="B415" s="213"/>
      <c r="C415" s="214"/>
      <c r="D415" s="215" t="s">
        <v>149</v>
      </c>
      <c r="E415" s="216" t="s">
        <v>22</v>
      </c>
      <c r="F415" s="217" t="s">
        <v>544</v>
      </c>
      <c r="G415" s="214"/>
      <c r="H415" s="218" t="s">
        <v>22</v>
      </c>
      <c r="I415" s="219"/>
      <c r="J415" s="214"/>
      <c r="K415" s="214"/>
      <c r="L415" s="220"/>
      <c r="M415" s="221"/>
      <c r="N415" s="222"/>
      <c r="O415" s="222"/>
      <c r="P415" s="222"/>
      <c r="Q415" s="222"/>
      <c r="R415" s="222"/>
      <c r="S415" s="222"/>
      <c r="T415" s="223"/>
      <c r="AT415" s="224" t="s">
        <v>149</v>
      </c>
      <c r="AU415" s="224" t="s">
        <v>81</v>
      </c>
      <c r="AV415" s="12" t="s">
        <v>24</v>
      </c>
      <c r="AW415" s="12" t="s">
        <v>37</v>
      </c>
      <c r="AX415" s="12" t="s">
        <v>74</v>
      </c>
      <c r="AY415" s="224" t="s">
        <v>140</v>
      </c>
    </row>
    <row r="416" spans="2:65" s="12" customFormat="1" ht="12">
      <c r="B416" s="213"/>
      <c r="C416" s="214"/>
      <c r="D416" s="215" t="s">
        <v>149</v>
      </c>
      <c r="E416" s="216" t="s">
        <v>22</v>
      </c>
      <c r="F416" s="217" t="s">
        <v>545</v>
      </c>
      <c r="G416" s="214"/>
      <c r="H416" s="218" t="s">
        <v>22</v>
      </c>
      <c r="I416" s="219"/>
      <c r="J416" s="214"/>
      <c r="K416" s="214"/>
      <c r="L416" s="220"/>
      <c r="M416" s="221"/>
      <c r="N416" s="222"/>
      <c r="O416" s="222"/>
      <c r="P416" s="222"/>
      <c r="Q416" s="222"/>
      <c r="R416" s="222"/>
      <c r="S416" s="222"/>
      <c r="T416" s="223"/>
      <c r="AT416" s="224" t="s">
        <v>149</v>
      </c>
      <c r="AU416" s="224" t="s">
        <v>81</v>
      </c>
      <c r="AV416" s="12" t="s">
        <v>24</v>
      </c>
      <c r="AW416" s="12" t="s">
        <v>37</v>
      </c>
      <c r="AX416" s="12" t="s">
        <v>74</v>
      </c>
      <c r="AY416" s="224" t="s">
        <v>140</v>
      </c>
    </row>
    <row r="417" spans="2:65" s="12" customFormat="1" ht="12">
      <c r="B417" s="213"/>
      <c r="C417" s="214"/>
      <c r="D417" s="215" t="s">
        <v>149</v>
      </c>
      <c r="E417" s="216" t="s">
        <v>22</v>
      </c>
      <c r="F417" s="217" t="s">
        <v>546</v>
      </c>
      <c r="G417" s="214"/>
      <c r="H417" s="218" t="s">
        <v>22</v>
      </c>
      <c r="I417" s="219"/>
      <c r="J417" s="214"/>
      <c r="K417" s="214"/>
      <c r="L417" s="220"/>
      <c r="M417" s="221"/>
      <c r="N417" s="222"/>
      <c r="O417" s="222"/>
      <c r="P417" s="222"/>
      <c r="Q417" s="222"/>
      <c r="R417" s="222"/>
      <c r="S417" s="222"/>
      <c r="T417" s="223"/>
      <c r="AT417" s="224" t="s">
        <v>149</v>
      </c>
      <c r="AU417" s="224" t="s">
        <v>81</v>
      </c>
      <c r="AV417" s="12" t="s">
        <v>24</v>
      </c>
      <c r="AW417" s="12" t="s">
        <v>37</v>
      </c>
      <c r="AX417" s="12" t="s">
        <v>74</v>
      </c>
      <c r="AY417" s="224" t="s">
        <v>140</v>
      </c>
    </row>
    <row r="418" spans="2:65" s="12" customFormat="1" ht="12">
      <c r="B418" s="213"/>
      <c r="C418" s="214"/>
      <c r="D418" s="215" t="s">
        <v>149</v>
      </c>
      <c r="E418" s="216" t="s">
        <v>22</v>
      </c>
      <c r="F418" s="217" t="s">
        <v>157</v>
      </c>
      <c r="G418" s="214"/>
      <c r="H418" s="218" t="s">
        <v>22</v>
      </c>
      <c r="I418" s="219"/>
      <c r="J418" s="214"/>
      <c r="K418" s="214"/>
      <c r="L418" s="220"/>
      <c r="M418" s="221"/>
      <c r="N418" s="222"/>
      <c r="O418" s="222"/>
      <c r="P418" s="222"/>
      <c r="Q418" s="222"/>
      <c r="R418" s="222"/>
      <c r="S418" s="222"/>
      <c r="T418" s="223"/>
      <c r="AT418" s="224" t="s">
        <v>149</v>
      </c>
      <c r="AU418" s="224" t="s">
        <v>81</v>
      </c>
      <c r="AV418" s="12" t="s">
        <v>24</v>
      </c>
      <c r="AW418" s="12" t="s">
        <v>37</v>
      </c>
      <c r="AX418" s="12" t="s">
        <v>74</v>
      </c>
      <c r="AY418" s="224" t="s">
        <v>140</v>
      </c>
    </row>
    <row r="419" spans="2:65" s="12" customFormat="1" ht="12">
      <c r="B419" s="213"/>
      <c r="C419" s="214"/>
      <c r="D419" s="215" t="s">
        <v>149</v>
      </c>
      <c r="E419" s="216" t="s">
        <v>22</v>
      </c>
      <c r="F419" s="217" t="s">
        <v>256</v>
      </c>
      <c r="G419" s="214"/>
      <c r="H419" s="218" t="s">
        <v>22</v>
      </c>
      <c r="I419" s="219"/>
      <c r="J419" s="214"/>
      <c r="K419" s="214"/>
      <c r="L419" s="220"/>
      <c r="M419" s="221"/>
      <c r="N419" s="222"/>
      <c r="O419" s="222"/>
      <c r="P419" s="222"/>
      <c r="Q419" s="222"/>
      <c r="R419" s="222"/>
      <c r="S419" s="222"/>
      <c r="T419" s="223"/>
      <c r="AT419" s="224" t="s">
        <v>149</v>
      </c>
      <c r="AU419" s="224" t="s">
        <v>81</v>
      </c>
      <c r="AV419" s="12" t="s">
        <v>24</v>
      </c>
      <c r="AW419" s="12" t="s">
        <v>37</v>
      </c>
      <c r="AX419" s="12" t="s">
        <v>74</v>
      </c>
      <c r="AY419" s="224" t="s">
        <v>140</v>
      </c>
    </row>
    <row r="420" spans="2:65" s="13" customFormat="1" ht="12">
      <c r="B420" s="225"/>
      <c r="C420" s="226"/>
      <c r="D420" s="227" t="s">
        <v>149</v>
      </c>
      <c r="E420" s="228" t="s">
        <v>22</v>
      </c>
      <c r="F420" s="229" t="s">
        <v>24</v>
      </c>
      <c r="G420" s="226"/>
      <c r="H420" s="230">
        <v>1</v>
      </c>
      <c r="I420" s="231"/>
      <c r="J420" s="226"/>
      <c r="K420" s="226"/>
      <c r="L420" s="232"/>
      <c r="M420" s="233"/>
      <c r="N420" s="234"/>
      <c r="O420" s="234"/>
      <c r="P420" s="234"/>
      <c r="Q420" s="234"/>
      <c r="R420" s="234"/>
      <c r="S420" s="234"/>
      <c r="T420" s="235"/>
      <c r="AT420" s="236" t="s">
        <v>149</v>
      </c>
      <c r="AU420" s="236" t="s">
        <v>81</v>
      </c>
      <c r="AV420" s="13" t="s">
        <v>81</v>
      </c>
      <c r="AW420" s="13" t="s">
        <v>37</v>
      </c>
      <c r="AX420" s="13" t="s">
        <v>24</v>
      </c>
      <c r="AY420" s="236" t="s">
        <v>140</v>
      </c>
    </row>
    <row r="421" spans="2:65" s="1" customFormat="1" ht="31.5" customHeight="1">
      <c r="B421" s="42"/>
      <c r="C421" s="201" t="s">
        <v>547</v>
      </c>
      <c r="D421" s="201" t="s">
        <v>143</v>
      </c>
      <c r="E421" s="202" t="s">
        <v>548</v>
      </c>
      <c r="F421" s="203" t="s">
        <v>549</v>
      </c>
      <c r="G421" s="204" t="s">
        <v>404</v>
      </c>
      <c r="H421" s="278"/>
      <c r="I421" s="206"/>
      <c r="J421" s="207">
        <f>ROUND(I421*H421,2)</f>
        <v>0</v>
      </c>
      <c r="K421" s="203" t="s">
        <v>164</v>
      </c>
      <c r="L421" s="62"/>
      <c r="M421" s="208" t="s">
        <v>22</v>
      </c>
      <c r="N421" s="209" t="s">
        <v>45</v>
      </c>
      <c r="O421" s="43"/>
      <c r="P421" s="210">
        <f>O421*H421</f>
        <v>0</v>
      </c>
      <c r="Q421" s="210">
        <v>0</v>
      </c>
      <c r="R421" s="210">
        <f>Q421*H421</f>
        <v>0</v>
      </c>
      <c r="S421" s="210">
        <v>0</v>
      </c>
      <c r="T421" s="211">
        <f>S421*H421</f>
        <v>0</v>
      </c>
      <c r="AR421" s="25" t="s">
        <v>278</v>
      </c>
      <c r="AT421" s="25" t="s">
        <v>143</v>
      </c>
      <c r="AU421" s="25" t="s">
        <v>81</v>
      </c>
      <c r="AY421" s="25" t="s">
        <v>140</v>
      </c>
      <c r="BE421" s="212">
        <f>IF(N421="základní",J421,0)</f>
        <v>0</v>
      </c>
      <c r="BF421" s="212">
        <f>IF(N421="snížená",J421,0)</f>
        <v>0</v>
      </c>
      <c r="BG421" s="212">
        <f>IF(N421="zákl. přenesená",J421,0)</f>
        <v>0</v>
      </c>
      <c r="BH421" s="212">
        <f>IF(N421="sníž. přenesená",J421,0)</f>
        <v>0</v>
      </c>
      <c r="BI421" s="212">
        <f>IF(N421="nulová",J421,0)</f>
        <v>0</v>
      </c>
      <c r="BJ421" s="25" t="s">
        <v>24</v>
      </c>
      <c r="BK421" s="212">
        <f>ROUND(I421*H421,2)</f>
        <v>0</v>
      </c>
      <c r="BL421" s="25" t="s">
        <v>278</v>
      </c>
      <c r="BM421" s="25" t="s">
        <v>550</v>
      </c>
    </row>
    <row r="422" spans="2:65" s="1" customFormat="1" ht="108">
      <c r="B422" s="42"/>
      <c r="C422" s="64"/>
      <c r="D422" s="215" t="s">
        <v>166</v>
      </c>
      <c r="E422" s="64"/>
      <c r="F422" s="237" t="s">
        <v>551</v>
      </c>
      <c r="G422" s="64"/>
      <c r="H422" s="64"/>
      <c r="I422" s="169"/>
      <c r="J422" s="64"/>
      <c r="K422" s="64"/>
      <c r="L422" s="62"/>
      <c r="M422" s="238"/>
      <c r="N422" s="43"/>
      <c r="O422" s="43"/>
      <c r="P422" s="43"/>
      <c r="Q422" s="43"/>
      <c r="R422" s="43"/>
      <c r="S422" s="43"/>
      <c r="T422" s="79"/>
      <c r="AT422" s="25" t="s">
        <v>166</v>
      </c>
      <c r="AU422" s="25" t="s">
        <v>81</v>
      </c>
    </row>
    <row r="423" spans="2:65" s="11" customFormat="1" ht="29.85" customHeight="1">
      <c r="B423" s="184"/>
      <c r="C423" s="185"/>
      <c r="D423" s="198" t="s">
        <v>73</v>
      </c>
      <c r="E423" s="199" t="s">
        <v>552</v>
      </c>
      <c r="F423" s="199" t="s">
        <v>553</v>
      </c>
      <c r="G423" s="185"/>
      <c r="H423" s="185"/>
      <c r="I423" s="188"/>
      <c r="J423" s="200">
        <f>BK423</f>
        <v>0</v>
      </c>
      <c r="K423" s="185"/>
      <c r="L423" s="190"/>
      <c r="M423" s="191"/>
      <c r="N423" s="192"/>
      <c r="O423" s="192"/>
      <c r="P423" s="193">
        <f>SUM(P424:P458)</f>
        <v>0</v>
      </c>
      <c r="Q423" s="192"/>
      <c r="R423" s="193">
        <f>SUM(R424:R458)</f>
        <v>0.7168386000000001</v>
      </c>
      <c r="S423" s="192"/>
      <c r="T423" s="194">
        <f>SUM(T424:T458)</f>
        <v>0</v>
      </c>
      <c r="AR423" s="195" t="s">
        <v>81</v>
      </c>
      <c r="AT423" s="196" t="s">
        <v>73</v>
      </c>
      <c r="AU423" s="196" t="s">
        <v>24</v>
      </c>
      <c r="AY423" s="195" t="s">
        <v>140</v>
      </c>
      <c r="BK423" s="197">
        <f>SUM(BK424:BK458)</f>
        <v>0</v>
      </c>
    </row>
    <row r="424" spans="2:65" s="1" customFormat="1" ht="31.5" customHeight="1">
      <c r="B424" s="42"/>
      <c r="C424" s="201" t="s">
        <v>554</v>
      </c>
      <c r="D424" s="201" t="s">
        <v>143</v>
      </c>
      <c r="E424" s="202" t="s">
        <v>555</v>
      </c>
      <c r="F424" s="203" t="s">
        <v>556</v>
      </c>
      <c r="G424" s="204" t="s">
        <v>183</v>
      </c>
      <c r="H424" s="205">
        <v>44.031999999999996</v>
      </c>
      <c r="I424" s="206"/>
      <c r="J424" s="207">
        <f>ROUND(I424*H424,2)</f>
        <v>0</v>
      </c>
      <c r="K424" s="203" t="s">
        <v>164</v>
      </c>
      <c r="L424" s="62"/>
      <c r="M424" s="208" t="s">
        <v>22</v>
      </c>
      <c r="N424" s="209" t="s">
        <v>45</v>
      </c>
      <c r="O424" s="43"/>
      <c r="P424" s="210">
        <f>O424*H424</f>
        <v>0</v>
      </c>
      <c r="Q424" s="210">
        <v>3.0000000000000001E-3</v>
      </c>
      <c r="R424" s="210">
        <f>Q424*H424</f>
        <v>0.13209599999999999</v>
      </c>
      <c r="S424" s="210">
        <v>0</v>
      </c>
      <c r="T424" s="211">
        <f>S424*H424</f>
        <v>0</v>
      </c>
      <c r="AR424" s="25" t="s">
        <v>278</v>
      </c>
      <c r="AT424" s="25" t="s">
        <v>143</v>
      </c>
      <c r="AU424" s="25" t="s">
        <v>81</v>
      </c>
      <c r="AY424" s="25" t="s">
        <v>140</v>
      </c>
      <c r="BE424" s="212">
        <f>IF(N424="základní",J424,0)</f>
        <v>0</v>
      </c>
      <c r="BF424" s="212">
        <f>IF(N424="snížená",J424,0)</f>
        <v>0</v>
      </c>
      <c r="BG424" s="212">
        <f>IF(N424="zákl. přenesená",J424,0)</f>
        <v>0</v>
      </c>
      <c r="BH424" s="212">
        <f>IF(N424="sníž. přenesená",J424,0)</f>
        <v>0</v>
      </c>
      <c r="BI424" s="212">
        <f>IF(N424="nulová",J424,0)</f>
        <v>0</v>
      </c>
      <c r="BJ424" s="25" t="s">
        <v>24</v>
      </c>
      <c r="BK424" s="212">
        <f>ROUND(I424*H424,2)</f>
        <v>0</v>
      </c>
      <c r="BL424" s="25" t="s">
        <v>278</v>
      </c>
      <c r="BM424" s="25" t="s">
        <v>557</v>
      </c>
    </row>
    <row r="425" spans="2:65" s="12" customFormat="1" ht="12">
      <c r="B425" s="213"/>
      <c r="C425" s="214"/>
      <c r="D425" s="215" t="s">
        <v>149</v>
      </c>
      <c r="E425" s="216" t="s">
        <v>22</v>
      </c>
      <c r="F425" s="217" t="s">
        <v>229</v>
      </c>
      <c r="G425" s="214"/>
      <c r="H425" s="218" t="s">
        <v>22</v>
      </c>
      <c r="I425" s="219"/>
      <c r="J425" s="214"/>
      <c r="K425" s="214"/>
      <c r="L425" s="220"/>
      <c r="M425" s="221"/>
      <c r="N425" s="222"/>
      <c r="O425" s="222"/>
      <c r="P425" s="222"/>
      <c r="Q425" s="222"/>
      <c r="R425" s="222"/>
      <c r="S425" s="222"/>
      <c r="T425" s="223"/>
      <c r="AT425" s="224" t="s">
        <v>149</v>
      </c>
      <c r="AU425" s="224" t="s">
        <v>81</v>
      </c>
      <c r="AV425" s="12" t="s">
        <v>24</v>
      </c>
      <c r="AW425" s="12" t="s">
        <v>37</v>
      </c>
      <c r="AX425" s="12" t="s">
        <v>74</v>
      </c>
      <c r="AY425" s="224" t="s">
        <v>140</v>
      </c>
    </row>
    <row r="426" spans="2:65" s="12" customFormat="1" ht="12">
      <c r="B426" s="213"/>
      <c r="C426" s="214"/>
      <c r="D426" s="215" t="s">
        <v>149</v>
      </c>
      <c r="E426" s="216" t="s">
        <v>22</v>
      </c>
      <c r="F426" s="217" t="s">
        <v>150</v>
      </c>
      <c r="G426" s="214"/>
      <c r="H426" s="218" t="s">
        <v>22</v>
      </c>
      <c r="I426" s="219"/>
      <c r="J426" s="214"/>
      <c r="K426" s="214"/>
      <c r="L426" s="220"/>
      <c r="M426" s="221"/>
      <c r="N426" s="222"/>
      <c r="O426" s="222"/>
      <c r="P426" s="222"/>
      <c r="Q426" s="222"/>
      <c r="R426" s="222"/>
      <c r="S426" s="222"/>
      <c r="T426" s="223"/>
      <c r="AT426" s="224" t="s">
        <v>149</v>
      </c>
      <c r="AU426" s="224" t="s">
        <v>81</v>
      </c>
      <c r="AV426" s="12" t="s">
        <v>24</v>
      </c>
      <c r="AW426" s="12" t="s">
        <v>37</v>
      </c>
      <c r="AX426" s="12" t="s">
        <v>74</v>
      </c>
      <c r="AY426" s="224" t="s">
        <v>140</v>
      </c>
    </row>
    <row r="427" spans="2:65" s="12" customFormat="1" ht="12">
      <c r="B427" s="213"/>
      <c r="C427" s="214"/>
      <c r="D427" s="215" t="s">
        <v>149</v>
      </c>
      <c r="E427" s="216" t="s">
        <v>22</v>
      </c>
      <c r="F427" s="217" t="s">
        <v>230</v>
      </c>
      <c r="G427" s="214"/>
      <c r="H427" s="218" t="s">
        <v>22</v>
      </c>
      <c r="I427" s="219"/>
      <c r="J427" s="214"/>
      <c r="K427" s="214"/>
      <c r="L427" s="220"/>
      <c r="M427" s="221"/>
      <c r="N427" s="222"/>
      <c r="O427" s="222"/>
      <c r="P427" s="222"/>
      <c r="Q427" s="222"/>
      <c r="R427" s="222"/>
      <c r="S427" s="222"/>
      <c r="T427" s="223"/>
      <c r="AT427" s="224" t="s">
        <v>149</v>
      </c>
      <c r="AU427" s="224" t="s">
        <v>81</v>
      </c>
      <c r="AV427" s="12" t="s">
        <v>24</v>
      </c>
      <c r="AW427" s="12" t="s">
        <v>37</v>
      </c>
      <c r="AX427" s="12" t="s">
        <v>74</v>
      </c>
      <c r="AY427" s="224" t="s">
        <v>140</v>
      </c>
    </row>
    <row r="428" spans="2:65" s="13" customFormat="1" ht="12">
      <c r="B428" s="225"/>
      <c r="C428" s="226"/>
      <c r="D428" s="215" t="s">
        <v>149</v>
      </c>
      <c r="E428" s="239" t="s">
        <v>22</v>
      </c>
      <c r="F428" s="240" t="s">
        <v>231</v>
      </c>
      <c r="G428" s="226"/>
      <c r="H428" s="241">
        <v>10.72</v>
      </c>
      <c r="I428" s="231"/>
      <c r="J428" s="226"/>
      <c r="K428" s="226"/>
      <c r="L428" s="232"/>
      <c r="M428" s="233"/>
      <c r="N428" s="234"/>
      <c r="O428" s="234"/>
      <c r="P428" s="234"/>
      <c r="Q428" s="234"/>
      <c r="R428" s="234"/>
      <c r="S428" s="234"/>
      <c r="T428" s="235"/>
      <c r="AT428" s="236" t="s">
        <v>149</v>
      </c>
      <c r="AU428" s="236" t="s">
        <v>81</v>
      </c>
      <c r="AV428" s="13" t="s">
        <v>81</v>
      </c>
      <c r="AW428" s="13" t="s">
        <v>37</v>
      </c>
      <c r="AX428" s="13" t="s">
        <v>74</v>
      </c>
      <c r="AY428" s="236" t="s">
        <v>140</v>
      </c>
    </row>
    <row r="429" spans="2:65" s="13" customFormat="1" ht="12">
      <c r="B429" s="225"/>
      <c r="C429" s="226"/>
      <c r="D429" s="215" t="s">
        <v>149</v>
      </c>
      <c r="E429" s="239" t="s">
        <v>22</v>
      </c>
      <c r="F429" s="240" t="s">
        <v>232</v>
      </c>
      <c r="G429" s="226"/>
      <c r="H429" s="241">
        <v>-1.6</v>
      </c>
      <c r="I429" s="231"/>
      <c r="J429" s="226"/>
      <c r="K429" s="226"/>
      <c r="L429" s="232"/>
      <c r="M429" s="233"/>
      <c r="N429" s="234"/>
      <c r="O429" s="234"/>
      <c r="P429" s="234"/>
      <c r="Q429" s="234"/>
      <c r="R429" s="234"/>
      <c r="S429" s="234"/>
      <c r="T429" s="235"/>
      <c r="AT429" s="236" t="s">
        <v>149</v>
      </c>
      <c r="AU429" s="236" t="s">
        <v>81</v>
      </c>
      <c r="AV429" s="13" t="s">
        <v>81</v>
      </c>
      <c r="AW429" s="13" t="s">
        <v>37</v>
      </c>
      <c r="AX429" s="13" t="s">
        <v>74</v>
      </c>
      <c r="AY429" s="236" t="s">
        <v>140</v>
      </c>
    </row>
    <row r="430" spans="2:65" s="15" customFormat="1" ht="12">
      <c r="B430" s="256"/>
      <c r="C430" s="257"/>
      <c r="D430" s="215" t="s">
        <v>149</v>
      </c>
      <c r="E430" s="258" t="s">
        <v>22</v>
      </c>
      <c r="F430" s="259" t="s">
        <v>233</v>
      </c>
      <c r="G430" s="257"/>
      <c r="H430" s="260">
        <v>9.1199999999999992</v>
      </c>
      <c r="I430" s="261"/>
      <c r="J430" s="257"/>
      <c r="K430" s="257"/>
      <c r="L430" s="262"/>
      <c r="M430" s="263"/>
      <c r="N430" s="264"/>
      <c r="O430" s="264"/>
      <c r="P430" s="264"/>
      <c r="Q430" s="264"/>
      <c r="R430" s="264"/>
      <c r="S430" s="264"/>
      <c r="T430" s="265"/>
      <c r="AT430" s="266" t="s">
        <v>149</v>
      </c>
      <c r="AU430" s="266" t="s">
        <v>81</v>
      </c>
      <c r="AV430" s="15" t="s">
        <v>161</v>
      </c>
      <c r="AW430" s="15" t="s">
        <v>37</v>
      </c>
      <c r="AX430" s="15" t="s">
        <v>74</v>
      </c>
      <c r="AY430" s="266" t="s">
        <v>140</v>
      </c>
    </row>
    <row r="431" spans="2:65" s="12" customFormat="1" ht="12">
      <c r="B431" s="213"/>
      <c r="C431" s="214"/>
      <c r="D431" s="215" t="s">
        <v>149</v>
      </c>
      <c r="E431" s="216" t="s">
        <v>22</v>
      </c>
      <c r="F431" s="217" t="s">
        <v>234</v>
      </c>
      <c r="G431" s="214"/>
      <c r="H431" s="218" t="s">
        <v>22</v>
      </c>
      <c r="I431" s="219"/>
      <c r="J431" s="214"/>
      <c r="K431" s="214"/>
      <c r="L431" s="220"/>
      <c r="M431" s="221"/>
      <c r="N431" s="222"/>
      <c r="O431" s="222"/>
      <c r="P431" s="222"/>
      <c r="Q431" s="222"/>
      <c r="R431" s="222"/>
      <c r="S431" s="222"/>
      <c r="T431" s="223"/>
      <c r="AT431" s="224" t="s">
        <v>149</v>
      </c>
      <c r="AU431" s="224" t="s">
        <v>81</v>
      </c>
      <c r="AV431" s="12" t="s">
        <v>24</v>
      </c>
      <c r="AW431" s="12" t="s">
        <v>37</v>
      </c>
      <c r="AX431" s="12" t="s">
        <v>74</v>
      </c>
      <c r="AY431" s="224" t="s">
        <v>140</v>
      </c>
    </row>
    <row r="432" spans="2:65" s="13" customFormat="1" ht="12">
      <c r="B432" s="225"/>
      <c r="C432" s="226"/>
      <c r="D432" s="215" t="s">
        <v>149</v>
      </c>
      <c r="E432" s="239" t="s">
        <v>22</v>
      </c>
      <c r="F432" s="240" t="s">
        <v>235</v>
      </c>
      <c r="G432" s="226"/>
      <c r="H432" s="241">
        <v>32.4</v>
      </c>
      <c r="I432" s="231"/>
      <c r="J432" s="226"/>
      <c r="K432" s="226"/>
      <c r="L432" s="232"/>
      <c r="M432" s="233"/>
      <c r="N432" s="234"/>
      <c r="O432" s="234"/>
      <c r="P432" s="234"/>
      <c r="Q432" s="234"/>
      <c r="R432" s="234"/>
      <c r="S432" s="234"/>
      <c r="T432" s="235"/>
      <c r="AT432" s="236" t="s">
        <v>149</v>
      </c>
      <c r="AU432" s="236" t="s">
        <v>81</v>
      </c>
      <c r="AV432" s="13" t="s">
        <v>81</v>
      </c>
      <c r="AW432" s="13" t="s">
        <v>37</v>
      </c>
      <c r="AX432" s="13" t="s">
        <v>74</v>
      </c>
      <c r="AY432" s="236" t="s">
        <v>140</v>
      </c>
    </row>
    <row r="433" spans="2:65" s="13" customFormat="1" ht="12">
      <c r="B433" s="225"/>
      <c r="C433" s="226"/>
      <c r="D433" s="215" t="s">
        <v>149</v>
      </c>
      <c r="E433" s="239" t="s">
        <v>22</v>
      </c>
      <c r="F433" s="240" t="s">
        <v>236</v>
      </c>
      <c r="G433" s="226"/>
      <c r="H433" s="241">
        <v>6.6</v>
      </c>
      <c r="I433" s="231"/>
      <c r="J433" s="226"/>
      <c r="K433" s="226"/>
      <c r="L433" s="232"/>
      <c r="M433" s="233"/>
      <c r="N433" s="234"/>
      <c r="O433" s="234"/>
      <c r="P433" s="234"/>
      <c r="Q433" s="234"/>
      <c r="R433" s="234"/>
      <c r="S433" s="234"/>
      <c r="T433" s="235"/>
      <c r="AT433" s="236" t="s">
        <v>149</v>
      </c>
      <c r="AU433" s="236" t="s">
        <v>81</v>
      </c>
      <c r="AV433" s="13" t="s">
        <v>81</v>
      </c>
      <c r="AW433" s="13" t="s">
        <v>37</v>
      </c>
      <c r="AX433" s="13" t="s">
        <v>74</v>
      </c>
      <c r="AY433" s="236" t="s">
        <v>140</v>
      </c>
    </row>
    <row r="434" spans="2:65" s="13" customFormat="1" ht="12">
      <c r="B434" s="225"/>
      <c r="C434" s="226"/>
      <c r="D434" s="215" t="s">
        <v>149</v>
      </c>
      <c r="E434" s="239" t="s">
        <v>22</v>
      </c>
      <c r="F434" s="240" t="s">
        <v>237</v>
      </c>
      <c r="G434" s="226"/>
      <c r="H434" s="241">
        <v>0.55000000000000004</v>
      </c>
      <c r="I434" s="231"/>
      <c r="J434" s="226"/>
      <c r="K434" s="226"/>
      <c r="L434" s="232"/>
      <c r="M434" s="233"/>
      <c r="N434" s="234"/>
      <c r="O434" s="234"/>
      <c r="P434" s="234"/>
      <c r="Q434" s="234"/>
      <c r="R434" s="234"/>
      <c r="S434" s="234"/>
      <c r="T434" s="235"/>
      <c r="AT434" s="236" t="s">
        <v>149</v>
      </c>
      <c r="AU434" s="236" t="s">
        <v>81</v>
      </c>
      <c r="AV434" s="13" t="s">
        <v>81</v>
      </c>
      <c r="AW434" s="13" t="s">
        <v>37</v>
      </c>
      <c r="AX434" s="13" t="s">
        <v>74</v>
      </c>
      <c r="AY434" s="236" t="s">
        <v>140</v>
      </c>
    </row>
    <row r="435" spans="2:65" s="13" customFormat="1" ht="12">
      <c r="B435" s="225"/>
      <c r="C435" s="226"/>
      <c r="D435" s="215" t="s">
        <v>149</v>
      </c>
      <c r="E435" s="239" t="s">
        <v>22</v>
      </c>
      <c r="F435" s="240" t="s">
        <v>238</v>
      </c>
      <c r="G435" s="226"/>
      <c r="H435" s="241">
        <v>-1.95</v>
      </c>
      <c r="I435" s="231"/>
      <c r="J435" s="226"/>
      <c r="K435" s="226"/>
      <c r="L435" s="232"/>
      <c r="M435" s="233"/>
      <c r="N435" s="234"/>
      <c r="O435" s="234"/>
      <c r="P435" s="234"/>
      <c r="Q435" s="234"/>
      <c r="R435" s="234"/>
      <c r="S435" s="234"/>
      <c r="T435" s="235"/>
      <c r="AT435" s="236" t="s">
        <v>149</v>
      </c>
      <c r="AU435" s="236" t="s">
        <v>81</v>
      </c>
      <c r="AV435" s="13" t="s">
        <v>81</v>
      </c>
      <c r="AW435" s="13" t="s">
        <v>37</v>
      </c>
      <c r="AX435" s="13" t="s">
        <v>74</v>
      </c>
      <c r="AY435" s="236" t="s">
        <v>140</v>
      </c>
    </row>
    <row r="436" spans="2:65" s="13" customFormat="1" ht="12">
      <c r="B436" s="225"/>
      <c r="C436" s="226"/>
      <c r="D436" s="215" t="s">
        <v>149</v>
      </c>
      <c r="E436" s="239" t="s">
        <v>22</v>
      </c>
      <c r="F436" s="240" t="s">
        <v>239</v>
      </c>
      <c r="G436" s="226"/>
      <c r="H436" s="241">
        <v>0.61499999999999999</v>
      </c>
      <c r="I436" s="231"/>
      <c r="J436" s="226"/>
      <c r="K436" s="226"/>
      <c r="L436" s="232"/>
      <c r="M436" s="233"/>
      <c r="N436" s="234"/>
      <c r="O436" s="234"/>
      <c r="P436" s="234"/>
      <c r="Q436" s="234"/>
      <c r="R436" s="234"/>
      <c r="S436" s="234"/>
      <c r="T436" s="235"/>
      <c r="AT436" s="236" t="s">
        <v>149</v>
      </c>
      <c r="AU436" s="236" t="s">
        <v>81</v>
      </c>
      <c r="AV436" s="13" t="s">
        <v>81</v>
      </c>
      <c r="AW436" s="13" t="s">
        <v>37</v>
      </c>
      <c r="AX436" s="13" t="s">
        <v>74</v>
      </c>
      <c r="AY436" s="236" t="s">
        <v>140</v>
      </c>
    </row>
    <row r="437" spans="2:65" s="13" customFormat="1" ht="12">
      <c r="B437" s="225"/>
      <c r="C437" s="226"/>
      <c r="D437" s="215" t="s">
        <v>149</v>
      </c>
      <c r="E437" s="239" t="s">
        <v>22</v>
      </c>
      <c r="F437" s="240" t="s">
        <v>240</v>
      </c>
      <c r="G437" s="226"/>
      <c r="H437" s="241">
        <v>-1.8</v>
      </c>
      <c r="I437" s="231"/>
      <c r="J437" s="226"/>
      <c r="K437" s="226"/>
      <c r="L437" s="232"/>
      <c r="M437" s="233"/>
      <c r="N437" s="234"/>
      <c r="O437" s="234"/>
      <c r="P437" s="234"/>
      <c r="Q437" s="234"/>
      <c r="R437" s="234"/>
      <c r="S437" s="234"/>
      <c r="T437" s="235"/>
      <c r="AT437" s="236" t="s">
        <v>149</v>
      </c>
      <c r="AU437" s="236" t="s">
        <v>81</v>
      </c>
      <c r="AV437" s="13" t="s">
        <v>81</v>
      </c>
      <c r="AW437" s="13" t="s">
        <v>37</v>
      </c>
      <c r="AX437" s="13" t="s">
        <v>74</v>
      </c>
      <c r="AY437" s="236" t="s">
        <v>140</v>
      </c>
    </row>
    <row r="438" spans="2:65" s="13" customFormat="1" ht="12">
      <c r="B438" s="225"/>
      <c r="C438" s="226"/>
      <c r="D438" s="215" t="s">
        <v>149</v>
      </c>
      <c r="E438" s="239" t="s">
        <v>22</v>
      </c>
      <c r="F438" s="240" t="s">
        <v>241</v>
      </c>
      <c r="G438" s="226"/>
      <c r="H438" s="241">
        <v>-2.6560000000000001</v>
      </c>
      <c r="I438" s="231"/>
      <c r="J438" s="226"/>
      <c r="K438" s="226"/>
      <c r="L438" s="232"/>
      <c r="M438" s="233"/>
      <c r="N438" s="234"/>
      <c r="O438" s="234"/>
      <c r="P438" s="234"/>
      <c r="Q438" s="234"/>
      <c r="R438" s="234"/>
      <c r="S438" s="234"/>
      <c r="T438" s="235"/>
      <c r="AT438" s="236" t="s">
        <v>149</v>
      </c>
      <c r="AU438" s="236" t="s">
        <v>81</v>
      </c>
      <c r="AV438" s="13" t="s">
        <v>81</v>
      </c>
      <c r="AW438" s="13" t="s">
        <v>37</v>
      </c>
      <c r="AX438" s="13" t="s">
        <v>74</v>
      </c>
      <c r="AY438" s="236" t="s">
        <v>140</v>
      </c>
    </row>
    <row r="439" spans="2:65" s="13" customFormat="1" ht="12">
      <c r="B439" s="225"/>
      <c r="C439" s="226"/>
      <c r="D439" s="215" t="s">
        <v>149</v>
      </c>
      <c r="E439" s="239" t="s">
        <v>22</v>
      </c>
      <c r="F439" s="240" t="s">
        <v>242</v>
      </c>
      <c r="G439" s="226"/>
      <c r="H439" s="241">
        <v>1.153</v>
      </c>
      <c r="I439" s="231"/>
      <c r="J439" s="226"/>
      <c r="K439" s="226"/>
      <c r="L439" s="232"/>
      <c r="M439" s="233"/>
      <c r="N439" s="234"/>
      <c r="O439" s="234"/>
      <c r="P439" s="234"/>
      <c r="Q439" s="234"/>
      <c r="R439" s="234"/>
      <c r="S439" s="234"/>
      <c r="T439" s="235"/>
      <c r="AT439" s="236" t="s">
        <v>149</v>
      </c>
      <c r="AU439" s="236" t="s">
        <v>81</v>
      </c>
      <c r="AV439" s="13" t="s">
        <v>81</v>
      </c>
      <c r="AW439" s="13" t="s">
        <v>37</v>
      </c>
      <c r="AX439" s="13" t="s">
        <v>74</v>
      </c>
      <c r="AY439" s="236" t="s">
        <v>140</v>
      </c>
    </row>
    <row r="440" spans="2:65" s="15" customFormat="1" ht="12">
      <c r="B440" s="256"/>
      <c r="C440" s="257"/>
      <c r="D440" s="215" t="s">
        <v>149</v>
      </c>
      <c r="E440" s="258" t="s">
        <v>22</v>
      </c>
      <c r="F440" s="259" t="s">
        <v>233</v>
      </c>
      <c r="G440" s="257"/>
      <c r="H440" s="260">
        <v>34.911999999999999</v>
      </c>
      <c r="I440" s="261"/>
      <c r="J440" s="257"/>
      <c r="K440" s="257"/>
      <c r="L440" s="262"/>
      <c r="M440" s="263"/>
      <c r="N440" s="264"/>
      <c r="O440" s="264"/>
      <c r="P440" s="264"/>
      <c r="Q440" s="264"/>
      <c r="R440" s="264"/>
      <c r="S440" s="264"/>
      <c r="T440" s="265"/>
      <c r="AT440" s="266" t="s">
        <v>149</v>
      </c>
      <c r="AU440" s="266" t="s">
        <v>81</v>
      </c>
      <c r="AV440" s="15" t="s">
        <v>161</v>
      </c>
      <c r="AW440" s="15" t="s">
        <v>37</v>
      </c>
      <c r="AX440" s="15" t="s">
        <v>74</v>
      </c>
      <c r="AY440" s="266" t="s">
        <v>140</v>
      </c>
    </row>
    <row r="441" spans="2:65" s="14" customFormat="1" ht="12">
      <c r="B441" s="242"/>
      <c r="C441" s="243"/>
      <c r="D441" s="227" t="s">
        <v>149</v>
      </c>
      <c r="E441" s="244" t="s">
        <v>22</v>
      </c>
      <c r="F441" s="245" t="s">
        <v>171</v>
      </c>
      <c r="G441" s="243"/>
      <c r="H441" s="246">
        <v>44.031999999999996</v>
      </c>
      <c r="I441" s="247"/>
      <c r="J441" s="243"/>
      <c r="K441" s="243"/>
      <c r="L441" s="248"/>
      <c r="M441" s="249"/>
      <c r="N441" s="250"/>
      <c r="O441" s="250"/>
      <c r="P441" s="250"/>
      <c r="Q441" s="250"/>
      <c r="R441" s="250"/>
      <c r="S441" s="250"/>
      <c r="T441" s="251"/>
      <c r="AT441" s="252" t="s">
        <v>149</v>
      </c>
      <c r="AU441" s="252" t="s">
        <v>81</v>
      </c>
      <c r="AV441" s="14" t="s">
        <v>147</v>
      </c>
      <c r="AW441" s="14" t="s">
        <v>37</v>
      </c>
      <c r="AX441" s="14" t="s">
        <v>24</v>
      </c>
      <c r="AY441" s="252" t="s">
        <v>140</v>
      </c>
    </row>
    <row r="442" spans="2:65" s="1" customFormat="1" ht="22.5" customHeight="1">
      <c r="B442" s="42"/>
      <c r="C442" s="267" t="s">
        <v>558</v>
      </c>
      <c r="D442" s="267" t="s">
        <v>267</v>
      </c>
      <c r="E442" s="268" t="s">
        <v>559</v>
      </c>
      <c r="F442" s="269" t="s">
        <v>560</v>
      </c>
      <c r="G442" s="270" t="s">
        <v>183</v>
      </c>
      <c r="H442" s="271">
        <v>48.435000000000002</v>
      </c>
      <c r="I442" s="272"/>
      <c r="J442" s="273">
        <f>ROUND(I442*H442,2)</f>
        <v>0</v>
      </c>
      <c r="K442" s="269" t="s">
        <v>22</v>
      </c>
      <c r="L442" s="274"/>
      <c r="M442" s="275" t="s">
        <v>22</v>
      </c>
      <c r="N442" s="276" t="s">
        <v>45</v>
      </c>
      <c r="O442" s="43"/>
      <c r="P442" s="210">
        <f>O442*H442</f>
        <v>0</v>
      </c>
      <c r="Q442" s="210">
        <v>1.18E-2</v>
      </c>
      <c r="R442" s="210">
        <f>Q442*H442</f>
        <v>0.57153300000000007</v>
      </c>
      <c r="S442" s="210">
        <v>0</v>
      </c>
      <c r="T442" s="211">
        <f>S442*H442</f>
        <v>0</v>
      </c>
      <c r="AR442" s="25" t="s">
        <v>381</v>
      </c>
      <c r="AT442" s="25" t="s">
        <v>267</v>
      </c>
      <c r="AU442" s="25" t="s">
        <v>81</v>
      </c>
      <c r="AY442" s="25" t="s">
        <v>140</v>
      </c>
      <c r="BE442" s="212">
        <f>IF(N442="základní",J442,0)</f>
        <v>0</v>
      </c>
      <c r="BF442" s="212">
        <f>IF(N442="snížená",J442,0)</f>
        <v>0</v>
      </c>
      <c r="BG442" s="212">
        <f>IF(N442="zákl. přenesená",J442,0)</f>
        <v>0</v>
      </c>
      <c r="BH442" s="212">
        <f>IF(N442="sníž. přenesená",J442,0)</f>
        <v>0</v>
      </c>
      <c r="BI442" s="212">
        <f>IF(N442="nulová",J442,0)</f>
        <v>0</v>
      </c>
      <c r="BJ442" s="25" t="s">
        <v>24</v>
      </c>
      <c r="BK442" s="212">
        <f>ROUND(I442*H442,2)</f>
        <v>0</v>
      </c>
      <c r="BL442" s="25" t="s">
        <v>278</v>
      </c>
      <c r="BM442" s="25" t="s">
        <v>561</v>
      </c>
    </row>
    <row r="443" spans="2:65" s="13" customFormat="1" ht="12">
      <c r="B443" s="225"/>
      <c r="C443" s="226"/>
      <c r="D443" s="227" t="s">
        <v>149</v>
      </c>
      <c r="E443" s="228" t="s">
        <v>22</v>
      </c>
      <c r="F443" s="229" t="s">
        <v>562</v>
      </c>
      <c r="G443" s="226"/>
      <c r="H443" s="230">
        <v>48.435000000000002</v>
      </c>
      <c r="I443" s="231"/>
      <c r="J443" s="226"/>
      <c r="K443" s="226"/>
      <c r="L443" s="232"/>
      <c r="M443" s="233"/>
      <c r="N443" s="234"/>
      <c r="O443" s="234"/>
      <c r="P443" s="234"/>
      <c r="Q443" s="234"/>
      <c r="R443" s="234"/>
      <c r="S443" s="234"/>
      <c r="T443" s="235"/>
      <c r="AT443" s="236" t="s">
        <v>149</v>
      </c>
      <c r="AU443" s="236" t="s">
        <v>81</v>
      </c>
      <c r="AV443" s="13" t="s">
        <v>81</v>
      </c>
      <c r="AW443" s="13" t="s">
        <v>37</v>
      </c>
      <c r="AX443" s="13" t="s">
        <v>24</v>
      </c>
      <c r="AY443" s="236" t="s">
        <v>140</v>
      </c>
    </row>
    <row r="444" spans="2:65" s="1" customFormat="1" ht="22.5" customHeight="1">
      <c r="B444" s="42"/>
      <c r="C444" s="201" t="s">
        <v>563</v>
      </c>
      <c r="D444" s="201" t="s">
        <v>143</v>
      </c>
      <c r="E444" s="202" t="s">
        <v>564</v>
      </c>
      <c r="F444" s="203" t="s">
        <v>565</v>
      </c>
      <c r="G444" s="204" t="s">
        <v>183</v>
      </c>
      <c r="H444" s="205">
        <v>44.031999999999996</v>
      </c>
      <c r="I444" s="206"/>
      <c r="J444" s="207">
        <f>ROUND(I444*H444,2)</f>
        <v>0</v>
      </c>
      <c r="K444" s="203" t="s">
        <v>164</v>
      </c>
      <c r="L444" s="62"/>
      <c r="M444" s="208" t="s">
        <v>22</v>
      </c>
      <c r="N444" s="209" t="s">
        <v>45</v>
      </c>
      <c r="O444" s="43"/>
      <c r="P444" s="210">
        <f>O444*H444</f>
        <v>0</v>
      </c>
      <c r="Q444" s="210">
        <v>2.9999999999999997E-4</v>
      </c>
      <c r="R444" s="210">
        <f>Q444*H444</f>
        <v>1.3209599999999998E-2</v>
      </c>
      <c r="S444" s="210">
        <v>0</v>
      </c>
      <c r="T444" s="211">
        <f>S444*H444</f>
        <v>0</v>
      </c>
      <c r="AR444" s="25" t="s">
        <v>278</v>
      </c>
      <c r="AT444" s="25" t="s">
        <v>143</v>
      </c>
      <c r="AU444" s="25" t="s">
        <v>81</v>
      </c>
      <c r="AY444" s="25" t="s">
        <v>140</v>
      </c>
      <c r="BE444" s="212">
        <f>IF(N444="základní",J444,0)</f>
        <v>0</v>
      </c>
      <c r="BF444" s="212">
        <f>IF(N444="snížená",J444,0)</f>
        <v>0</v>
      </c>
      <c r="BG444" s="212">
        <f>IF(N444="zákl. přenesená",J444,0)</f>
        <v>0</v>
      </c>
      <c r="BH444" s="212">
        <f>IF(N444="sníž. přenesená",J444,0)</f>
        <v>0</v>
      </c>
      <c r="BI444" s="212">
        <f>IF(N444="nulová",J444,0)</f>
        <v>0</v>
      </c>
      <c r="BJ444" s="25" t="s">
        <v>24</v>
      </c>
      <c r="BK444" s="212">
        <f>ROUND(I444*H444,2)</f>
        <v>0</v>
      </c>
      <c r="BL444" s="25" t="s">
        <v>278</v>
      </c>
      <c r="BM444" s="25" t="s">
        <v>566</v>
      </c>
    </row>
    <row r="445" spans="2:65" s="1" customFormat="1" ht="48">
      <c r="B445" s="42"/>
      <c r="C445" s="64"/>
      <c r="D445" s="227" t="s">
        <v>166</v>
      </c>
      <c r="E445" s="64"/>
      <c r="F445" s="277" t="s">
        <v>567</v>
      </c>
      <c r="G445" s="64"/>
      <c r="H445" s="64"/>
      <c r="I445" s="169"/>
      <c r="J445" s="64"/>
      <c r="K445" s="64"/>
      <c r="L445" s="62"/>
      <c r="M445" s="238"/>
      <c r="N445" s="43"/>
      <c r="O445" s="43"/>
      <c r="P445" s="43"/>
      <c r="Q445" s="43"/>
      <c r="R445" s="43"/>
      <c r="S445" s="43"/>
      <c r="T445" s="79"/>
      <c r="AT445" s="25" t="s">
        <v>166</v>
      </c>
      <c r="AU445" s="25" t="s">
        <v>81</v>
      </c>
    </row>
    <row r="446" spans="2:65" s="1" customFormat="1" ht="22.5" customHeight="1">
      <c r="B446" s="42"/>
      <c r="C446" s="201" t="s">
        <v>568</v>
      </c>
      <c r="D446" s="201" t="s">
        <v>143</v>
      </c>
      <c r="E446" s="202" t="s">
        <v>569</v>
      </c>
      <c r="F446" s="203" t="s">
        <v>570</v>
      </c>
      <c r="G446" s="204" t="s">
        <v>183</v>
      </c>
      <c r="H446" s="205">
        <v>44.031999999999996</v>
      </c>
      <c r="I446" s="206"/>
      <c r="J446" s="207">
        <f>ROUND(I446*H446,2)</f>
        <v>0</v>
      </c>
      <c r="K446" s="203" t="s">
        <v>22</v>
      </c>
      <c r="L446" s="62"/>
      <c r="M446" s="208" t="s">
        <v>22</v>
      </c>
      <c r="N446" s="209" t="s">
        <v>45</v>
      </c>
      <c r="O446" s="43"/>
      <c r="P446" s="210">
        <f>O446*H446</f>
        <v>0</v>
      </c>
      <c r="Q446" s="210">
        <v>0</v>
      </c>
      <c r="R446" s="210">
        <f>Q446*H446</f>
        <v>0</v>
      </c>
      <c r="S446" s="210">
        <v>0</v>
      </c>
      <c r="T446" s="211">
        <f>S446*H446</f>
        <v>0</v>
      </c>
      <c r="AR446" s="25" t="s">
        <v>278</v>
      </c>
      <c r="AT446" s="25" t="s">
        <v>143</v>
      </c>
      <c r="AU446" s="25" t="s">
        <v>81</v>
      </c>
      <c r="AY446" s="25" t="s">
        <v>140</v>
      </c>
      <c r="BE446" s="212">
        <f>IF(N446="základní",J446,0)</f>
        <v>0</v>
      </c>
      <c r="BF446" s="212">
        <f>IF(N446="snížená",J446,0)</f>
        <v>0</v>
      </c>
      <c r="BG446" s="212">
        <f>IF(N446="zákl. přenesená",J446,0)</f>
        <v>0</v>
      </c>
      <c r="BH446" s="212">
        <f>IF(N446="sníž. přenesená",J446,0)</f>
        <v>0</v>
      </c>
      <c r="BI446" s="212">
        <f>IF(N446="nulová",J446,0)</f>
        <v>0</v>
      </c>
      <c r="BJ446" s="25" t="s">
        <v>24</v>
      </c>
      <c r="BK446" s="212">
        <f>ROUND(I446*H446,2)</f>
        <v>0</v>
      </c>
      <c r="BL446" s="25" t="s">
        <v>278</v>
      </c>
      <c r="BM446" s="25" t="s">
        <v>571</v>
      </c>
    </row>
    <row r="447" spans="2:65" s="1" customFormat="1" ht="22.5" customHeight="1">
      <c r="B447" s="42"/>
      <c r="C447" s="201" t="s">
        <v>572</v>
      </c>
      <c r="D447" s="201" t="s">
        <v>143</v>
      </c>
      <c r="E447" s="202" t="s">
        <v>573</v>
      </c>
      <c r="F447" s="203" t="s">
        <v>574</v>
      </c>
      <c r="G447" s="204" t="s">
        <v>183</v>
      </c>
      <c r="H447" s="205">
        <v>5</v>
      </c>
      <c r="I447" s="206"/>
      <c r="J447" s="207">
        <f>ROUND(I447*H447,2)</f>
        <v>0</v>
      </c>
      <c r="K447" s="203" t="s">
        <v>22</v>
      </c>
      <c r="L447" s="62"/>
      <c r="M447" s="208" t="s">
        <v>22</v>
      </c>
      <c r="N447" s="209" t="s">
        <v>45</v>
      </c>
      <c r="O447" s="43"/>
      <c r="P447" s="210">
        <f>O447*H447</f>
        <v>0</v>
      </c>
      <c r="Q447" s="210">
        <v>0</v>
      </c>
      <c r="R447" s="210">
        <f>Q447*H447</f>
        <v>0</v>
      </c>
      <c r="S447" s="210">
        <v>0</v>
      </c>
      <c r="T447" s="211">
        <f>S447*H447</f>
        <v>0</v>
      </c>
      <c r="AR447" s="25" t="s">
        <v>278</v>
      </c>
      <c r="AT447" s="25" t="s">
        <v>143</v>
      </c>
      <c r="AU447" s="25" t="s">
        <v>81</v>
      </c>
      <c r="AY447" s="25" t="s">
        <v>140</v>
      </c>
      <c r="BE447" s="212">
        <f>IF(N447="základní",J447,0)</f>
        <v>0</v>
      </c>
      <c r="BF447" s="212">
        <f>IF(N447="snížená",J447,0)</f>
        <v>0</v>
      </c>
      <c r="BG447" s="212">
        <f>IF(N447="zákl. přenesená",J447,0)</f>
        <v>0</v>
      </c>
      <c r="BH447" s="212">
        <f>IF(N447="sníž. přenesená",J447,0)</f>
        <v>0</v>
      </c>
      <c r="BI447" s="212">
        <f>IF(N447="nulová",J447,0)</f>
        <v>0</v>
      </c>
      <c r="BJ447" s="25" t="s">
        <v>24</v>
      </c>
      <c r="BK447" s="212">
        <f>ROUND(I447*H447,2)</f>
        <v>0</v>
      </c>
      <c r="BL447" s="25" t="s">
        <v>278</v>
      </c>
      <c r="BM447" s="25" t="s">
        <v>575</v>
      </c>
    </row>
    <row r="448" spans="2:65" s="12" customFormat="1" ht="12">
      <c r="B448" s="213"/>
      <c r="C448" s="214"/>
      <c r="D448" s="215" t="s">
        <v>149</v>
      </c>
      <c r="E448" s="216" t="s">
        <v>22</v>
      </c>
      <c r="F448" s="217" t="s">
        <v>534</v>
      </c>
      <c r="G448" s="214"/>
      <c r="H448" s="218" t="s">
        <v>22</v>
      </c>
      <c r="I448" s="219"/>
      <c r="J448" s="214"/>
      <c r="K448" s="214"/>
      <c r="L448" s="220"/>
      <c r="M448" s="221"/>
      <c r="N448" s="222"/>
      <c r="O448" s="222"/>
      <c r="P448" s="222"/>
      <c r="Q448" s="222"/>
      <c r="R448" s="222"/>
      <c r="S448" s="222"/>
      <c r="T448" s="223"/>
      <c r="AT448" s="224" t="s">
        <v>149</v>
      </c>
      <c r="AU448" s="224" t="s">
        <v>81</v>
      </c>
      <c r="AV448" s="12" t="s">
        <v>24</v>
      </c>
      <c r="AW448" s="12" t="s">
        <v>37</v>
      </c>
      <c r="AX448" s="12" t="s">
        <v>74</v>
      </c>
      <c r="AY448" s="224" t="s">
        <v>140</v>
      </c>
    </row>
    <row r="449" spans="2:65" s="12" customFormat="1" ht="12">
      <c r="B449" s="213"/>
      <c r="C449" s="214"/>
      <c r="D449" s="215" t="s">
        <v>149</v>
      </c>
      <c r="E449" s="216" t="s">
        <v>22</v>
      </c>
      <c r="F449" s="217" t="s">
        <v>427</v>
      </c>
      <c r="G449" s="214"/>
      <c r="H449" s="218" t="s">
        <v>22</v>
      </c>
      <c r="I449" s="219"/>
      <c r="J449" s="214"/>
      <c r="K449" s="214"/>
      <c r="L449" s="220"/>
      <c r="M449" s="221"/>
      <c r="N449" s="222"/>
      <c r="O449" s="222"/>
      <c r="P449" s="222"/>
      <c r="Q449" s="222"/>
      <c r="R449" s="222"/>
      <c r="S449" s="222"/>
      <c r="T449" s="223"/>
      <c r="AT449" s="224" t="s">
        <v>149</v>
      </c>
      <c r="AU449" s="224" t="s">
        <v>81</v>
      </c>
      <c r="AV449" s="12" t="s">
        <v>24</v>
      </c>
      <c r="AW449" s="12" t="s">
        <v>37</v>
      </c>
      <c r="AX449" s="12" t="s">
        <v>74</v>
      </c>
      <c r="AY449" s="224" t="s">
        <v>140</v>
      </c>
    </row>
    <row r="450" spans="2:65" s="12" customFormat="1" ht="12">
      <c r="B450" s="213"/>
      <c r="C450" s="214"/>
      <c r="D450" s="215" t="s">
        <v>149</v>
      </c>
      <c r="E450" s="216" t="s">
        <v>22</v>
      </c>
      <c r="F450" s="217" t="s">
        <v>157</v>
      </c>
      <c r="G450" s="214"/>
      <c r="H450" s="218" t="s">
        <v>22</v>
      </c>
      <c r="I450" s="219"/>
      <c r="J450" s="214"/>
      <c r="K450" s="214"/>
      <c r="L450" s="220"/>
      <c r="M450" s="221"/>
      <c r="N450" s="222"/>
      <c r="O450" s="222"/>
      <c r="P450" s="222"/>
      <c r="Q450" s="222"/>
      <c r="R450" s="222"/>
      <c r="S450" s="222"/>
      <c r="T450" s="223"/>
      <c r="AT450" s="224" t="s">
        <v>149</v>
      </c>
      <c r="AU450" s="224" t="s">
        <v>81</v>
      </c>
      <c r="AV450" s="12" t="s">
        <v>24</v>
      </c>
      <c r="AW450" s="12" t="s">
        <v>37</v>
      </c>
      <c r="AX450" s="12" t="s">
        <v>74</v>
      </c>
      <c r="AY450" s="224" t="s">
        <v>140</v>
      </c>
    </row>
    <row r="451" spans="2:65" s="12" customFormat="1" ht="12">
      <c r="B451" s="213"/>
      <c r="C451" s="214"/>
      <c r="D451" s="215" t="s">
        <v>149</v>
      </c>
      <c r="E451" s="216" t="s">
        <v>22</v>
      </c>
      <c r="F451" s="217" t="s">
        <v>535</v>
      </c>
      <c r="G451" s="214"/>
      <c r="H451" s="218" t="s">
        <v>22</v>
      </c>
      <c r="I451" s="219"/>
      <c r="J451" s="214"/>
      <c r="K451" s="214"/>
      <c r="L451" s="220"/>
      <c r="M451" s="221"/>
      <c r="N451" s="222"/>
      <c r="O451" s="222"/>
      <c r="P451" s="222"/>
      <c r="Q451" s="222"/>
      <c r="R451" s="222"/>
      <c r="S451" s="222"/>
      <c r="T451" s="223"/>
      <c r="AT451" s="224" t="s">
        <v>149</v>
      </c>
      <c r="AU451" s="224" t="s">
        <v>81</v>
      </c>
      <c r="AV451" s="12" t="s">
        <v>24</v>
      </c>
      <c r="AW451" s="12" t="s">
        <v>37</v>
      </c>
      <c r="AX451" s="12" t="s">
        <v>74</v>
      </c>
      <c r="AY451" s="224" t="s">
        <v>140</v>
      </c>
    </row>
    <row r="452" spans="2:65" s="12" customFormat="1" ht="12">
      <c r="B452" s="213"/>
      <c r="C452" s="214"/>
      <c r="D452" s="215" t="s">
        <v>149</v>
      </c>
      <c r="E452" s="216" t="s">
        <v>22</v>
      </c>
      <c r="F452" s="217" t="s">
        <v>536</v>
      </c>
      <c r="G452" s="214"/>
      <c r="H452" s="218" t="s">
        <v>22</v>
      </c>
      <c r="I452" s="219"/>
      <c r="J452" s="214"/>
      <c r="K452" s="214"/>
      <c r="L452" s="220"/>
      <c r="M452" s="221"/>
      <c r="N452" s="222"/>
      <c r="O452" s="222"/>
      <c r="P452" s="222"/>
      <c r="Q452" s="222"/>
      <c r="R452" s="222"/>
      <c r="S452" s="222"/>
      <c r="T452" s="223"/>
      <c r="AT452" s="224" t="s">
        <v>149</v>
      </c>
      <c r="AU452" s="224" t="s">
        <v>81</v>
      </c>
      <c r="AV452" s="12" t="s">
        <v>24</v>
      </c>
      <c r="AW452" s="12" t="s">
        <v>37</v>
      </c>
      <c r="AX452" s="12" t="s">
        <v>74</v>
      </c>
      <c r="AY452" s="224" t="s">
        <v>140</v>
      </c>
    </row>
    <row r="453" spans="2:65" s="12" customFormat="1" ht="12">
      <c r="B453" s="213"/>
      <c r="C453" s="214"/>
      <c r="D453" s="215" t="s">
        <v>149</v>
      </c>
      <c r="E453" s="216" t="s">
        <v>22</v>
      </c>
      <c r="F453" s="217" t="s">
        <v>537</v>
      </c>
      <c r="G453" s="214"/>
      <c r="H453" s="218" t="s">
        <v>22</v>
      </c>
      <c r="I453" s="219"/>
      <c r="J453" s="214"/>
      <c r="K453" s="214"/>
      <c r="L453" s="220"/>
      <c r="M453" s="221"/>
      <c r="N453" s="222"/>
      <c r="O453" s="222"/>
      <c r="P453" s="222"/>
      <c r="Q453" s="222"/>
      <c r="R453" s="222"/>
      <c r="S453" s="222"/>
      <c r="T453" s="223"/>
      <c r="AT453" s="224" t="s">
        <v>149</v>
      </c>
      <c r="AU453" s="224" t="s">
        <v>81</v>
      </c>
      <c r="AV453" s="12" t="s">
        <v>24</v>
      </c>
      <c r="AW453" s="12" t="s">
        <v>37</v>
      </c>
      <c r="AX453" s="12" t="s">
        <v>74</v>
      </c>
      <c r="AY453" s="224" t="s">
        <v>140</v>
      </c>
    </row>
    <row r="454" spans="2:65" s="12" customFormat="1" ht="12">
      <c r="B454" s="213"/>
      <c r="C454" s="214"/>
      <c r="D454" s="215" t="s">
        <v>149</v>
      </c>
      <c r="E454" s="216" t="s">
        <v>22</v>
      </c>
      <c r="F454" s="217" t="s">
        <v>576</v>
      </c>
      <c r="G454" s="214"/>
      <c r="H454" s="218" t="s">
        <v>22</v>
      </c>
      <c r="I454" s="219"/>
      <c r="J454" s="214"/>
      <c r="K454" s="214"/>
      <c r="L454" s="220"/>
      <c r="M454" s="221"/>
      <c r="N454" s="222"/>
      <c r="O454" s="222"/>
      <c r="P454" s="222"/>
      <c r="Q454" s="222"/>
      <c r="R454" s="222"/>
      <c r="S454" s="222"/>
      <c r="T454" s="223"/>
      <c r="AT454" s="224" t="s">
        <v>149</v>
      </c>
      <c r="AU454" s="224" t="s">
        <v>81</v>
      </c>
      <c r="AV454" s="12" t="s">
        <v>24</v>
      </c>
      <c r="AW454" s="12" t="s">
        <v>37</v>
      </c>
      <c r="AX454" s="12" t="s">
        <v>74</v>
      </c>
      <c r="AY454" s="224" t="s">
        <v>140</v>
      </c>
    </row>
    <row r="455" spans="2:65" s="12" customFormat="1" ht="12">
      <c r="B455" s="213"/>
      <c r="C455" s="214"/>
      <c r="D455" s="215" t="s">
        <v>149</v>
      </c>
      <c r="E455" s="216" t="s">
        <v>22</v>
      </c>
      <c r="F455" s="217" t="s">
        <v>577</v>
      </c>
      <c r="G455" s="214"/>
      <c r="H455" s="218" t="s">
        <v>22</v>
      </c>
      <c r="I455" s="219"/>
      <c r="J455" s="214"/>
      <c r="K455" s="214"/>
      <c r="L455" s="220"/>
      <c r="M455" s="221"/>
      <c r="N455" s="222"/>
      <c r="O455" s="222"/>
      <c r="P455" s="222"/>
      <c r="Q455" s="222"/>
      <c r="R455" s="222"/>
      <c r="S455" s="222"/>
      <c r="T455" s="223"/>
      <c r="AT455" s="224" t="s">
        <v>149</v>
      </c>
      <c r="AU455" s="224" t="s">
        <v>81</v>
      </c>
      <c r="AV455" s="12" t="s">
        <v>24</v>
      </c>
      <c r="AW455" s="12" t="s">
        <v>37</v>
      </c>
      <c r="AX455" s="12" t="s">
        <v>74</v>
      </c>
      <c r="AY455" s="224" t="s">
        <v>140</v>
      </c>
    </row>
    <row r="456" spans="2:65" s="13" customFormat="1" ht="12">
      <c r="B456" s="225"/>
      <c r="C456" s="226"/>
      <c r="D456" s="227" t="s">
        <v>149</v>
      </c>
      <c r="E456" s="228" t="s">
        <v>22</v>
      </c>
      <c r="F456" s="229" t="s">
        <v>180</v>
      </c>
      <c r="G456" s="226"/>
      <c r="H456" s="230">
        <v>5</v>
      </c>
      <c r="I456" s="231"/>
      <c r="J456" s="226"/>
      <c r="K456" s="226"/>
      <c r="L456" s="232"/>
      <c r="M456" s="233"/>
      <c r="N456" s="234"/>
      <c r="O456" s="234"/>
      <c r="P456" s="234"/>
      <c r="Q456" s="234"/>
      <c r="R456" s="234"/>
      <c r="S456" s="234"/>
      <c r="T456" s="235"/>
      <c r="AT456" s="236" t="s">
        <v>149</v>
      </c>
      <c r="AU456" s="236" t="s">
        <v>81</v>
      </c>
      <c r="AV456" s="13" t="s">
        <v>81</v>
      </c>
      <c r="AW456" s="13" t="s">
        <v>37</v>
      </c>
      <c r="AX456" s="13" t="s">
        <v>24</v>
      </c>
      <c r="AY456" s="236" t="s">
        <v>140</v>
      </c>
    </row>
    <row r="457" spans="2:65" s="1" customFormat="1" ht="31.5" customHeight="1">
      <c r="B457" s="42"/>
      <c r="C457" s="201" t="s">
        <v>198</v>
      </c>
      <c r="D457" s="201" t="s">
        <v>143</v>
      </c>
      <c r="E457" s="202" t="s">
        <v>578</v>
      </c>
      <c r="F457" s="203" t="s">
        <v>579</v>
      </c>
      <c r="G457" s="204" t="s">
        <v>404</v>
      </c>
      <c r="H457" s="278"/>
      <c r="I457" s="206"/>
      <c r="J457" s="207">
        <f>ROUND(I457*H457,2)</f>
        <v>0</v>
      </c>
      <c r="K457" s="203" t="s">
        <v>164</v>
      </c>
      <c r="L457" s="62"/>
      <c r="M457" s="208" t="s">
        <v>22</v>
      </c>
      <c r="N457" s="209" t="s">
        <v>45</v>
      </c>
      <c r="O457" s="43"/>
      <c r="P457" s="210">
        <f>O457*H457</f>
        <v>0</v>
      </c>
      <c r="Q457" s="210">
        <v>0</v>
      </c>
      <c r="R457" s="210">
        <f>Q457*H457</f>
        <v>0</v>
      </c>
      <c r="S457" s="210">
        <v>0</v>
      </c>
      <c r="T457" s="211">
        <f>S457*H457</f>
        <v>0</v>
      </c>
      <c r="AR457" s="25" t="s">
        <v>278</v>
      </c>
      <c r="AT457" s="25" t="s">
        <v>143</v>
      </c>
      <c r="AU457" s="25" t="s">
        <v>81</v>
      </c>
      <c r="AY457" s="25" t="s">
        <v>140</v>
      </c>
      <c r="BE457" s="212">
        <f>IF(N457="základní",J457,0)</f>
        <v>0</v>
      </c>
      <c r="BF457" s="212">
        <f>IF(N457="snížená",J457,0)</f>
        <v>0</v>
      </c>
      <c r="BG457" s="212">
        <f>IF(N457="zákl. přenesená",J457,0)</f>
        <v>0</v>
      </c>
      <c r="BH457" s="212">
        <f>IF(N457="sníž. přenesená",J457,0)</f>
        <v>0</v>
      </c>
      <c r="BI457" s="212">
        <f>IF(N457="nulová",J457,0)</f>
        <v>0</v>
      </c>
      <c r="BJ457" s="25" t="s">
        <v>24</v>
      </c>
      <c r="BK457" s="212">
        <f>ROUND(I457*H457,2)</f>
        <v>0</v>
      </c>
      <c r="BL457" s="25" t="s">
        <v>278</v>
      </c>
      <c r="BM457" s="25" t="s">
        <v>580</v>
      </c>
    </row>
    <row r="458" spans="2:65" s="1" customFormat="1" ht="108">
      <c r="B458" s="42"/>
      <c r="C458" s="64"/>
      <c r="D458" s="215" t="s">
        <v>166</v>
      </c>
      <c r="E458" s="64"/>
      <c r="F458" s="237" t="s">
        <v>551</v>
      </c>
      <c r="G458" s="64"/>
      <c r="H458" s="64"/>
      <c r="I458" s="169"/>
      <c r="J458" s="64"/>
      <c r="K458" s="64"/>
      <c r="L458" s="62"/>
      <c r="M458" s="238"/>
      <c r="N458" s="43"/>
      <c r="O458" s="43"/>
      <c r="P458" s="43"/>
      <c r="Q458" s="43"/>
      <c r="R458" s="43"/>
      <c r="S458" s="43"/>
      <c r="T458" s="79"/>
      <c r="AT458" s="25" t="s">
        <v>166</v>
      </c>
      <c r="AU458" s="25" t="s">
        <v>81</v>
      </c>
    </row>
    <row r="459" spans="2:65" s="11" customFormat="1" ht="29.85" customHeight="1">
      <c r="B459" s="184"/>
      <c r="C459" s="185"/>
      <c r="D459" s="198" t="s">
        <v>73</v>
      </c>
      <c r="E459" s="199" t="s">
        <v>581</v>
      </c>
      <c r="F459" s="199" t="s">
        <v>582</v>
      </c>
      <c r="G459" s="185"/>
      <c r="H459" s="185"/>
      <c r="I459" s="188"/>
      <c r="J459" s="200">
        <f>BK459</f>
        <v>0</v>
      </c>
      <c r="K459" s="185"/>
      <c r="L459" s="190"/>
      <c r="M459" s="191"/>
      <c r="N459" s="192"/>
      <c r="O459" s="192"/>
      <c r="P459" s="193">
        <f>SUM(P460:P467)</f>
        <v>0</v>
      </c>
      <c r="Q459" s="192"/>
      <c r="R459" s="193">
        <f>SUM(R460:R467)</f>
        <v>6.6102000000000001E-4</v>
      </c>
      <c r="S459" s="192"/>
      <c r="T459" s="194">
        <f>SUM(T460:T467)</f>
        <v>0</v>
      </c>
      <c r="AR459" s="195" t="s">
        <v>81</v>
      </c>
      <c r="AT459" s="196" t="s">
        <v>73</v>
      </c>
      <c r="AU459" s="196" t="s">
        <v>24</v>
      </c>
      <c r="AY459" s="195" t="s">
        <v>140</v>
      </c>
      <c r="BK459" s="197">
        <f>SUM(BK460:BK467)</f>
        <v>0</v>
      </c>
    </row>
    <row r="460" spans="2:65" s="1" customFormat="1" ht="31.5" customHeight="1">
      <c r="B460" s="42"/>
      <c r="C460" s="201" t="s">
        <v>583</v>
      </c>
      <c r="D460" s="201" t="s">
        <v>143</v>
      </c>
      <c r="E460" s="202" t="s">
        <v>584</v>
      </c>
      <c r="F460" s="203" t="s">
        <v>585</v>
      </c>
      <c r="G460" s="204" t="s">
        <v>183</v>
      </c>
      <c r="H460" s="205">
        <v>2.8740000000000001</v>
      </c>
      <c r="I460" s="206"/>
      <c r="J460" s="207">
        <f>ROUND(I460*H460,2)</f>
        <v>0</v>
      </c>
      <c r="K460" s="203" t="s">
        <v>22</v>
      </c>
      <c r="L460" s="62"/>
      <c r="M460" s="208" t="s">
        <v>22</v>
      </c>
      <c r="N460" s="209" t="s">
        <v>45</v>
      </c>
      <c r="O460" s="43"/>
      <c r="P460" s="210">
        <f>O460*H460</f>
        <v>0</v>
      </c>
      <c r="Q460" s="210">
        <v>2.3000000000000001E-4</v>
      </c>
      <c r="R460" s="210">
        <f>Q460*H460</f>
        <v>6.6102000000000001E-4</v>
      </c>
      <c r="S460" s="210">
        <v>0</v>
      </c>
      <c r="T460" s="211">
        <f>S460*H460</f>
        <v>0</v>
      </c>
      <c r="AR460" s="25" t="s">
        <v>278</v>
      </c>
      <c r="AT460" s="25" t="s">
        <v>143</v>
      </c>
      <c r="AU460" s="25" t="s">
        <v>81</v>
      </c>
      <c r="AY460" s="25" t="s">
        <v>140</v>
      </c>
      <c r="BE460" s="212">
        <f>IF(N460="základní",J460,0)</f>
        <v>0</v>
      </c>
      <c r="BF460" s="212">
        <f>IF(N460="snížená",J460,0)</f>
        <v>0</v>
      </c>
      <c r="BG460" s="212">
        <f>IF(N460="zákl. přenesená",J460,0)</f>
        <v>0</v>
      </c>
      <c r="BH460" s="212">
        <f>IF(N460="sníž. přenesená",J460,0)</f>
        <v>0</v>
      </c>
      <c r="BI460" s="212">
        <f>IF(N460="nulová",J460,0)</f>
        <v>0</v>
      </c>
      <c r="BJ460" s="25" t="s">
        <v>24</v>
      </c>
      <c r="BK460" s="212">
        <f>ROUND(I460*H460,2)</f>
        <v>0</v>
      </c>
      <c r="BL460" s="25" t="s">
        <v>278</v>
      </c>
      <c r="BM460" s="25" t="s">
        <v>586</v>
      </c>
    </row>
    <row r="461" spans="2:65" s="12" customFormat="1" ht="12">
      <c r="B461" s="213"/>
      <c r="C461" s="214"/>
      <c r="D461" s="215" t="s">
        <v>149</v>
      </c>
      <c r="E461" s="216" t="s">
        <v>22</v>
      </c>
      <c r="F461" s="217" t="s">
        <v>587</v>
      </c>
      <c r="G461" s="214"/>
      <c r="H461" s="218" t="s">
        <v>22</v>
      </c>
      <c r="I461" s="219"/>
      <c r="J461" s="214"/>
      <c r="K461" s="214"/>
      <c r="L461" s="220"/>
      <c r="M461" s="221"/>
      <c r="N461" s="222"/>
      <c r="O461" s="222"/>
      <c r="P461" s="222"/>
      <c r="Q461" s="222"/>
      <c r="R461" s="222"/>
      <c r="S461" s="222"/>
      <c r="T461" s="223"/>
      <c r="AT461" s="224" t="s">
        <v>149</v>
      </c>
      <c r="AU461" s="224" t="s">
        <v>81</v>
      </c>
      <c r="AV461" s="12" t="s">
        <v>24</v>
      </c>
      <c r="AW461" s="12" t="s">
        <v>37</v>
      </c>
      <c r="AX461" s="12" t="s">
        <v>74</v>
      </c>
      <c r="AY461" s="224" t="s">
        <v>140</v>
      </c>
    </row>
    <row r="462" spans="2:65" s="12" customFormat="1" ht="12">
      <c r="B462" s="213"/>
      <c r="C462" s="214"/>
      <c r="D462" s="215" t="s">
        <v>149</v>
      </c>
      <c r="E462" s="216" t="s">
        <v>22</v>
      </c>
      <c r="F462" s="217" t="s">
        <v>588</v>
      </c>
      <c r="G462" s="214"/>
      <c r="H462" s="218" t="s">
        <v>22</v>
      </c>
      <c r="I462" s="219"/>
      <c r="J462" s="214"/>
      <c r="K462" s="214"/>
      <c r="L462" s="220"/>
      <c r="M462" s="221"/>
      <c r="N462" s="222"/>
      <c r="O462" s="222"/>
      <c r="P462" s="222"/>
      <c r="Q462" s="222"/>
      <c r="R462" s="222"/>
      <c r="S462" s="222"/>
      <c r="T462" s="223"/>
      <c r="AT462" s="224" t="s">
        <v>149</v>
      </c>
      <c r="AU462" s="224" t="s">
        <v>81</v>
      </c>
      <c r="AV462" s="12" t="s">
        <v>24</v>
      </c>
      <c r="AW462" s="12" t="s">
        <v>37</v>
      </c>
      <c r="AX462" s="12" t="s">
        <v>74</v>
      </c>
      <c r="AY462" s="224" t="s">
        <v>140</v>
      </c>
    </row>
    <row r="463" spans="2:65" s="12" customFormat="1" ht="12">
      <c r="B463" s="213"/>
      <c r="C463" s="214"/>
      <c r="D463" s="215" t="s">
        <v>149</v>
      </c>
      <c r="E463" s="216" t="s">
        <v>22</v>
      </c>
      <c r="F463" s="217" t="s">
        <v>277</v>
      </c>
      <c r="G463" s="214"/>
      <c r="H463" s="218" t="s">
        <v>22</v>
      </c>
      <c r="I463" s="219"/>
      <c r="J463" s="214"/>
      <c r="K463" s="214"/>
      <c r="L463" s="220"/>
      <c r="M463" s="221"/>
      <c r="N463" s="222"/>
      <c r="O463" s="222"/>
      <c r="P463" s="222"/>
      <c r="Q463" s="222"/>
      <c r="R463" s="222"/>
      <c r="S463" s="222"/>
      <c r="T463" s="223"/>
      <c r="AT463" s="224" t="s">
        <v>149</v>
      </c>
      <c r="AU463" s="224" t="s">
        <v>81</v>
      </c>
      <c r="AV463" s="12" t="s">
        <v>24</v>
      </c>
      <c r="AW463" s="12" t="s">
        <v>37</v>
      </c>
      <c r="AX463" s="12" t="s">
        <v>74</v>
      </c>
      <c r="AY463" s="224" t="s">
        <v>140</v>
      </c>
    </row>
    <row r="464" spans="2:65" s="13" customFormat="1" ht="12">
      <c r="B464" s="225"/>
      <c r="C464" s="226"/>
      <c r="D464" s="215" t="s">
        <v>149</v>
      </c>
      <c r="E464" s="239" t="s">
        <v>22</v>
      </c>
      <c r="F464" s="240" t="s">
        <v>589</v>
      </c>
      <c r="G464" s="226"/>
      <c r="H464" s="241">
        <v>1.4219999999999999</v>
      </c>
      <c r="I464" s="231"/>
      <c r="J464" s="226"/>
      <c r="K464" s="226"/>
      <c r="L464" s="232"/>
      <c r="M464" s="233"/>
      <c r="N464" s="234"/>
      <c r="O464" s="234"/>
      <c r="P464" s="234"/>
      <c r="Q464" s="234"/>
      <c r="R464" s="234"/>
      <c r="S464" s="234"/>
      <c r="T464" s="235"/>
      <c r="AT464" s="236" t="s">
        <v>149</v>
      </c>
      <c r="AU464" s="236" t="s">
        <v>81</v>
      </c>
      <c r="AV464" s="13" t="s">
        <v>81</v>
      </c>
      <c r="AW464" s="13" t="s">
        <v>37</v>
      </c>
      <c r="AX464" s="13" t="s">
        <v>74</v>
      </c>
      <c r="AY464" s="236" t="s">
        <v>140</v>
      </c>
    </row>
    <row r="465" spans="2:65" s="12" customFormat="1" ht="12">
      <c r="B465" s="213"/>
      <c r="C465" s="214"/>
      <c r="D465" s="215" t="s">
        <v>149</v>
      </c>
      <c r="E465" s="216" t="s">
        <v>22</v>
      </c>
      <c r="F465" s="217" t="s">
        <v>265</v>
      </c>
      <c r="G465" s="214"/>
      <c r="H465" s="218" t="s">
        <v>22</v>
      </c>
      <c r="I465" s="219"/>
      <c r="J465" s="214"/>
      <c r="K465" s="214"/>
      <c r="L465" s="220"/>
      <c r="M465" s="221"/>
      <c r="N465" s="222"/>
      <c r="O465" s="222"/>
      <c r="P465" s="222"/>
      <c r="Q465" s="222"/>
      <c r="R465" s="222"/>
      <c r="S465" s="222"/>
      <c r="T465" s="223"/>
      <c r="AT465" s="224" t="s">
        <v>149</v>
      </c>
      <c r="AU465" s="224" t="s">
        <v>81</v>
      </c>
      <c r="AV465" s="12" t="s">
        <v>24</v>
      </c>
      <c r="AW465" s="12" t="s">
        <v>37</v>
      </c>
      <c r="AX465" s="12" t="s">
        <v>74</v>
      </c>
      <c r="AY465" s="224" t="s">
        <v>140</v>
      </c>
    </row>
    <row r="466" spans="2:65" s="13" customFormat="1" ht="12">
      <c r="B466" s="225"/>
      <c r="C466" s="226"/>
      <c r="D466" s="215" t="s">
        <v>149</v>
      </c>
      <c r="E466" s="239" t="s">
        <v>22</v>
      </c>
      <c r="F466" s="240" t="s">
        <v>590</v>
      </c>
      <c r="G466" s="226"/>
      <c r="H466" s="241">
        <v>1.452</v>
      </c>
      <c r="I466" s="231"/>
      <c r="J466" s="226"/>
      <c r="K466" s="226"/>
      <c r="L466" s="232"/>
      <c r="M466" s="233"/>
      <c r="N466" s="234"/>
      <c r="O466" s="234"/>
      <c r="P466" s="234"/>
      <c r="Q466" s="234"/>
      <c r="R466" s="234"/>
      <c r="S466" s="234"/>
      <c r="T466" s="235"/>
      <c r="AT466" s="236" t="s">
        <v>149</v>
      </c>
      <c r="AU466" s="236" t="s">
        <v>81</v>
      </c>
      <c r="AV466" s="13" t="s">
        <v>81</v>
      </c>
      <c r="AW466" s="13" t="s">
        <v>37</v>
      </c>
      <c r="AX466" s="13" t="s">
        <v>74</v>
      </c>
      <c r="AY466" s="236" t="s">
        <v>140</v>
      </c>
    </row>
    <row r="467" spans="2:65" s="14" customFormat="1" ht="12">
      <c r="B467" s="242"/>
      <c r="C467" s="243"/>
      <c r="D467" s="215" t="s">
        <v>149</v>
      </c>
      <c r="E467" s="253" t="s">
        <v>22</v>
      </c>
      <c r="F467" s="254" t="s">
        <v>171</v>
      </c>
      <c r="G467" s="243"/>
      <c r="H467" s="255">
        <v>2.8740000000000001</v>
      </c>
      <c r="I467" s="247"/>
      <c r="J467" s="243"/>
      <c r="K467" s="243"/>
      <c r="L467" s="248"/>
      <c r="M467" s="249"/>
      <c r="N467" s="250"/>
      <c r="O467" s="250"/>
      <c r="P467" s="250"/>
      <c r="Q467" s="250"/>
      <c r="R467" s="250"/>
      <c r="S467" s="250"/>
      <c r="T467" s="251"/>
      <c r="AT467" s="252" t="s">
        <v>149</v>
      </c>
      <c r="AU467" s="252" t="s">
        <v>81</v>
      </c>
      <c r="AV467" s="14" t="s">
        <v>147</v>
      </c>
      <c r="AW467" s="14" t="s">
        <v>37</v>
      </c>
      <c r="AX467" s="14" t="s">
        <v>24</v>
      </c>
      <c r="AY467" s="252" t="s">
        <v>140</v>
      </c>
    </row>
    <row r="468" spans="2:65" s="11" customFormat="1" ht="29.85" customHeight="1">
      <c r="B468" s="184"/>
      <c r="C468" s="185"/>
      <c r="D468" s="198" t="s">
        <v>73</v>
      </c>
      <c r="E468" s="199" t="s">
        <v>591</v>
      </c>
      <c r="F468" s="199" t="s">
        <v>592</v>
      </c>
      <c r="G468" s="185"/>
      <c r="H468" s="185"/>
      <c r="I468" s="188"/>
      <c r="J468" s="200">
        <f>BK468</f>
        <v>0</v>
      </c>
      <c r="K468" s="185"/>
      <c r="L468" s="190"/>
      <c r="M468" s="191"/>
      <c r="N468" s="192"/>
      <c r="O468" s="192"/>
      <c r="P468" s="193">
        <f>SUM(P469:P491)</f>
        <v>0</v>
      </c>
      <c r="Q468" s="192"/>
      <c r="R468" s="193">
        <f>SUM(R469:R491)</f>
        <v>0</v>
      </c>
      <c r="S468" s="192"/>
      <c r="T468" s="194">
        <f>SUM(T469:T491)</f>
        <v>0</v>
      </c>
      <c r="AR468" s="195" t="s">
        <v>81</v>
      </c>
      <c r="AT468" s="196" t="s">
        <v>73</v>
      </c>
      <c r="AU468" s="196" t="s">
        <v>24</v>
      </c>
      <c r="AY468" s="195" t="s">
        <v>140</v>
      </c>
      <c r="BK468" s="197">
        <f>SUM(BK469:BK491)</f>
        <v>0</v>
      </c>
    </row>
    <row r="469" spans="2:65" s="1" customFormat="1" ht="22.5" customHeight="1">
      <c r="B469" s="42"/>
      <c r="C469" s="201" t="s">
        <v>248</v>
      </c>
      <c r="D469" s="201" t="s">
        <v>143</v>
      </c>
      <c r="E469" s="202" t="s">
        <v>593</v>
      </c>
      <c r="F469" s="203" t="s">
        <v>594</v>
      </c>
      <c r="G469" s="204" t="s">
        <v>183</v>
      </c>
      <c r="H469" s="205">
        <v>1.3</v>
      </c>
      <c r="I469" s="206"/>
      <c r="J469" s="207">
        <f>ROUND(I469*H469,2)</f>
        <v>0</v>
      </c>
      <c r="K469" s="203" t="s">
        <v>22</v>
      </c>
      <c r="L469" s="62"/>
      <c r="M469" s="208" t="s">
        <v>22</v>
      </c>
      <c r="N469" s="209" t="s">
        <v>45</v>
      </c>
      <c r="O469" s="43"/>
      <c r="P469" s="210">
        <f>O469*H469</f>
        <v>0</v>
      </c>
      <c r="Q469" s="210">
        <v>0</v>
      </c>
      <c r="R469" s="210">
        <f>Q469*H469</f>
        <v>0</v>
      </c>
      <c r="S469" s="210">
        <v>0</v>
      </c>
      <c r="T469" s="211">
        <f>S469*H469</f>
        <v>0</v>
      </c>
      <c r="AR469" s="25" t="s">
        <v>278</v>
      </c>
      <c r="AT469" s="25" t="s">
        <v>143</v>
      </c>
      <c r="AU469" s="25" t="s">
        <v>81</v>
      </c>
      <c r="AY469" s="25" t="s">
        <v>140</v>
      </c>
      <c r="BE469" s="212">
        <f>IF(N469="základní",J469,0)</f>
        <v>0</v>
      </c>
      <c r="BF469" s="212">
        <f>IF(N469="snížená",J469,0)</f>
        <v>0</v>
      </c>
      <c r="BG469" s="212">
        <f>IF(N469="zákl. přenesená",J469,0)</f>
        <v>0</v>
      </c>
      <c r="BH469" s="212">
        <f>IF(N469="sníž. přenesená",J469,0)</f>
        <v>0</v>
      </c>
      <c r="BI469" s="212">
        <f>IF(N469="nulová",J469,0)</f>
        <v>0</v>
      </c>
      <c r="BJ469" s="25" t="s">
        <v>24</v>
      </c>
      <c r="BK469" s="212">
        <f>ROUND(I469*H469,2)</f>
        <v>0</v>
      </c>
      <c r="BL469" s="25" t="s">
        <v>278</v>
      </c>
      <c r="BM469" s="25" t="s">
        <v>595</v>
      </c>
    </row>
    <row r="470" spans="2:65" s="12" customFormat="1" ht="12">
      <c r="B470" s="213"/>
      <c r="C470" s="214"/>
      <c r="D470" s="215" t="s">
        <v>149</v>
      </c>
      <c r="E470" s="216" t="s">
        <v>22</v>
      </c>
      <c r="F470" s="217" t="s">
        <v>596</v>
      </c>
      <c r="G470" s="214"/>
      <c r="H470" s="218" t="s">
        <v>22</v>
      </c>
      <c r="I470" s="219"/>
      <c r="J470" s="214"/>
      <c r="K470" s="214"/>
      <c r="L470" s="220"/>
      <c r="M470" s="221"/>
      <c r="N470" s="222"/>
      <c r="O470" s="222"/>
      <c r="P470" s="222"/>
      <c r="Q470" s="222"/>
      <c r="R470" s="222"/>
      <c r="S470" s="222"/>
      <c r="T470" s="223"/>
      <c r="AT470" s="224" t="s">
        <v>149</v>
      </c>
      <c r="AU470" s="224" t="s">
        <v>81</v>
      </c>
      <c r="AV470" s="12" t="s">
        <v>24</v>
      </c>
      <c r="AW470" s="12" t="s">
        <v>37</v>
      </c>
      <c r="AX470" s="12" t="s">
        <v>74</v>
      </c>
      <c r="AY470" s="224" t="s">
        <v>140</v>
      </c>
    </row>
    <row r="471" spans="2:65" s="12" customFormat="1" ht="12">
      <c r="B471" s="213"/>
      <c r="C471" s="214"/>
      <c r="D471" s="215" t="s">
        <v>149</v>
      </c>
      <c r="E471" s="216" t="s">
        <v>22</v>
      </c>
      <c r="F471" s="217" t="s">
        <v>597</v>
      </c>
      <c r="G471" s="214"/>
      <c r="H471" s="218" t="s">
        <v>22</v>
      </c>
      <c r="I471" s="219"/>
      <c r="J471" s="214"/>
      <c r="K471" s="214"/>
      <c r="L471" s="220"/>
      <c r="M471" s="221"/>
      <c r="N471" s="222"/>
      <c r="O471" s="222"/>
      <c r="P471" s="222"/>
      <c r="Q471" s="222"/>
      <c r="R471" s="222"/>
      <c r="S471" s="222"/>
      <c r="T471" s="223"/>
      <c r="AT471" s="224" t="s">
        <v>149</v>
      </c>
      <c r="AU471" s="224" t="s">
        <v>81</v>
      </c>
      <c r="AV471" s="12" t="s">
        <v>24</v>
      </c>
      <c r="AW471" s="12" t="s">
        <v>37</v>
      </c>
      <c r="AX471" s="12" t="s">
        <v>74</v>
      </c>
      <c r="AY471" s="224" t="s">
        <v>140</v>
      </c>
    </row>
    <row r="472" spans="2:65" s="12" customFormat="1" ht="12">
      <c r="B472" s="213"/>
      <c r="C472" s="214"/>
      <c r="D472" s="215" t="s">
        <v>149</v>
      </c>
      <c r="E472" s="216" t="s">
        <v>22</v>
      </c>
      <c r="F472" s="217" t="s">
        <v>598</v>
      </c>
      <c r="G472" s="214"/>
      <c r="H472" s="218" t="s">
        <v>22</v>
      </c>
      <c r="I472" s="219"/>
      <c r="J472" s="214"/>
      <c r="K472" s="214"/>
      <c r="L472" s="220"/>
      <c r="M472" s="221"/>
      <c r="N472" s="222"/>
      <c r="O472" s="222"/>
      <c r="P472" s="222"/>
      <c r="Q472" s="222"/>
      <c r="R472" s="222"/>
      <c r="S472" s="222"/>
      <c r="T472" s="223"/>
      <c r="AT472" s="224" t="s">
        <v>149</v>
      </c>
      <c r="AU472" s="224" t="s">
        <v>81</v>
      </c>
      <c r="AV472" s="12" t="s">
        <v>24</v>
      </c>
      <c r="AW472" s="12" t="s">
        <v>37</v>
      </c>
      <c r="AX472" s="12" t="s">
        <v>74</v>
      </c>
      <c r="AY472" s="224" t="s">
        <v>140</v>
      </c>
    </row>
    <row r="473" spans="2:65" s="12" customFormat="1" ht="12">
      <c r="B473" s="213"/>
      <c r="C473" s="214"/>
      <c r="D473" s="215" t="s">
        <v>149</v>
      </c>
      <c r="E473" s="216" t="s">
        <v>22</v>
      </c>
      <c r="F473" s="217" t="s">
        <v>599</v>
      </c>
      <c r="G473" s="214"/>
      <c r="H473" s="218" t="s">
        <v>22</v>
      </c>
      <c r="I473" s="219"/>
      <c r="J473" s="214"/>
      <c r="K473" s="214"/>
      <c r="L473" s="220"/>
      <c r="M473" s="221"/>
      <c r="N473" s="222"/>
      <c r="O473" s="222"/>
      <c r="P473" s="222"/>
      <c r="Q473" s="222"/>
      <c r="R473" s="222"/>
      <c r="S473" s="222"/>
      <c r="T473" s="223"/>
      <c r="AT473" s="224" t="s">
        <v>149</v>
      </c>
      <c r="AU473" s="224" t="s">
        <v>81</v>
      </c>
      <c r="AV473" s="12" t="s">
        <v>24</v>
      </c>
      <c r="AW473" s="12" t="s">
        <v>37</v>
      </c>
      <c r="AX473" s="12" t="s">
        <v>74</v>
      </c>
      <c r="AY473" s="224" t="s">
        <v>140</v>
      </c>
    </row>
    <row r="474" spans="2:65" s="12" customFormat="1" ht="12">
      <c r="B474" s="213"/>
      <c r="C474" s="214"/>
      <c r="D474" s="215" t="s">
        <v>149</v>
      </c>
      <c r="E474" s="216" t="s">
        <v>22</v>
      </c>
      <c r="F474" s="217" t="s">
        <v>600</v>
      </c>
      <c r="G474" s="214"/>
      <c r="H474" s="218" t="s">
        <v>22</v>
      </c>
      <c r="I474" s="219"/>
      <c r="J474" s="214"/>
      <c r="K474" s="214"/>
      <c r="L474" s="220"/>
      <c r="M474" s="221"/>
      <c r="N474" s="222"/>
      <c r="O474" s="222"/>
      <c r="P474" s="222"/>
      <c r="Q474" s="222"/>
      <c r="R474" s="222"/>
      <c r="S474" s="222"/>
      <c r="T474" s="223"/>
      <c r="AT474" s="224" t="s">
        <v>149</v>
      </c>
      <c r="AU474" s="224" t="s">
        <v>81</v>
      </c>
      <c r="AV474" s="12" t="s">
        <v>24</v>
      </c>
      <c r="AW474" s="12" t="s">
        <v>37</v>
      </c>
      <c r="AX474" s="12" t="s">
        <v>74</v>
      </c>
      <c r="AY474" s="224" t="s">
        <v>140</v>
      </c>
    </row>
    <row r="475" spans="2:65" s="12" customFormat="1" ht="12">
      <c r="B475" s="213"/>
      <c r="C475" s="214"/>
      <c r="D475" s="215" t="s">
        <v>149</v>
      </c>
      <c r="E475" s="216" t="s">
        <v>22</v>
      </c>
      <c r="F475" s="217" t="s">
        <v>601</v>
      </c>
      <c r="G475" s="214"/>
      <c r="H475" s="218" t="s">
        <v>22</v>
      </c>
      <c r="I475" s="219"/>
      <c r="J475" s="214"/>
      <c r="K475" s="214"/>
      <c r="L475" s="220"/>
      <c r="M475" s="221"/>
      <c r="N475" s="222"/>
      <c r="O475" s="222"/>
      <c r="P475" s="222"/>
      <c r="Q475" s="222"/>
      <c r="R475" s="222"/>
      <c r="S475" s="222"/>
      <c r="T475" s="223"/>
      <c r="AT475" s="224" t="s">
        <v>149</v>
      </c>
      <c r="AU475" s="224" t="s">
        <v>81</v>
      </c>
      <c r="AV475" s="12" t="s">
        <v>24</v>
      </c>
      <c r="AW475" s="12" t="s">
        <v>37</v>
      </c>
      <c r="AX475" s="12" t="s">
        <v>74</v>
      </c>
      <c r="AY475" s="224" t="s">
        <v>140</v>
      </c>
    </row>
    <row r="476" spans="2:65" s="12" customFormat="1" ht="12">
      <c r="B476" s="213"/>
      <c r="C476" s="214"/>
      <c r="D476" s="215" t="s">
        <v>149</v>
      </c>
      <c r="E476" s="216" t="s">
        <v>22</v>
      </c>
      <c r="F476" s="217" t="s">
        <v>150</v>
      </c>
      <c r="G476" s="214"/>
      <c r="H476" s="218" t="s">
        <v>22</v>
      </c>
      <c r="I476" s="219"/>
      <c r="J476" s="214"/>
      <c r="K476" s="214"/>
      <c r="L476" s="220"/>
      <c r="M476" s="221"/>
      <c r="N476" s="222"/>
      <c r="O476" s="222"/>
      <c r="P476" s="222"/>
      <c r="Q476" s="222"/>
      <c r="R476" s="222"/>
      <c r="S476" s="222"/>
      <c r="T476" s="223"/>
      <c r="AT476" s="224" t="s">
        <v>149</v>
      </c>
      <c r="AU476" s="224" t="s">
        <v>81</v>
      </c>
      <c r="AV476" s="12" t="s">
        <v>24</v>
      </c>
      <c r="AW476" s="12" t="s">
        <v>37</v>
      </c>
      <c r="AX476" s="12" t="s">
        <v>74</v>
      </c>
      <c r="AY476" s="224" t="s">
        <v>140</v>
      </c>
    </row>
    <row r="477" spans="2:65" s="12" customFormat="1" ht="12">
      <c r="B477" s="213"/>
      <c r="C477" s="214"/>
      <c r="D477" s="215" t="s">
        <v>149</v>
      </c>
      <c r="E477" s="216" t="s">
        <v>22</v>
      </c>
      <c r="F477" s="217" t="s">
        <v>230</v>
      </c>
      <c r="G477" s="214"/>
      <c r="H477" s="218" t="s">
        <v>22</v>
      </c>
      <c r="I477" s="219"/>
      <c r="J477" s="214"/>
      <c r="K477" s="214"/>
      <c r="L477" s="220"/>
      <c r="M477" s="221"/>
      <c r="N477" s="222"/>
      <c r="O477" s="222"/>
      <c r="P477" s="222"/>
      <c r="Q477" s="222"/>
      <c r="R477" s="222"/>
      <c r="S477" s="222"/>
      <c r="T477" s="223"/>
      <c r="AT477" s="224" t="s">
        <v>149</v>
      </c>
      <c r="AU477" s="224" t="s">
        <v>81</v>
      </c>
      <c r="AV477" s="12" t="s">
        <v>24</v>
      </c>
      <c r="AW477" s="12" t="s">
        <v>37</v>
      </c>
      <c r="AX477" s="12" t="s">
        <v>74</v>
      </c>
      <c r="AY477" s="224" t="s">
        <v>140</v>
      </c>
    </row>
    <row r="478" spans="2:65" s="13" customFormat="1" ht="12">
      <c r="B478" s="225"/>
      <c r="C478" s="226"/>
      <c r="D478" s="227" t="s">
        <v>149</v>
      </c>
      <c r="E478" s="228" t="s">
        <v>22</v>
      </c>
      <c r="F478" s="229" t="s">
        <v>430</v>
      </c>
      <c r="G478" s="226"/>
      <c r="H478" s="230">
        <v>1.3</v>
      </c>
      <c r="I478" s="231"/>
      <c r="J478" s="226"/>
      <c r="K478" s="226"/>
      <c r="L478" s="232"/>
      <c r="M478" s="233"/>
      <c r="N478" s="234"/>
      <c r="O478" s="234"/>
      <c r="P478" s="234"/>
      <c r="Q478" s="234"/>
      <c r="R478" s="234"/>
      <c r="S478" s="234"/>
      <c r="T478" s="235"/>
      <c r="AT478" s="236" t="s">
        <v>149</v>
      </c>
      <c r="AU478" s="236" t="s">
        <v>81</v>
      </c>
      <c r="AV478" s="13" t="s">
        <v>81</v>
      </c>
      <c r="AW478" s="13" t="s">
        <v>37</v>
      </c>
      <c r="AX478" s="13" t="s">
        <v>24</v>
      </c>
      <c r="AY478" s="236" t="s">
        <v>140</v>
      </c>
    </row>
    <row r="479" spans="2:65" s="1" customFormat="1" ht="22.5" customHeight="1">
      <c r="B479" s="42"/>
      <c r="C479" s="201" t="s">
        <v>258</v>
      </c>
      <c r="D479" s="201" t="s">
        <v>143</v>
      </c>
      <c r="E479" s="202" t="s">
        <v>602</v>
      </c>
      <c r="F479" s="203" t="s">
        <v>603</v>
      </c>
      <c r="G479" s="204" t="s">
        <v>183</v>
      </c>
      <c r="H479" s="205">
        <v>7.54</v>
      </c>
      <c r="I479" s="206"/>
      <c r="J479" s="207">
        <f>ROUND(I479*H479,2)</f>
        <v>0</v>
      </c>
      <c r="K479" s="203" t="s">
        <v>22</v>
      </c>
      <c r="L479" s="62"/>
      <c r="M479" s="208" t="s">
        <v>22</v>
      </c>
      <c r="N479" s="209" t="s">
        <v>45</v>
      </c>
      <c r="O479" s="43"/>
      <c r="P479" s="210">
        <f>O479*H479</f>
        <v>0</v>
      </c>
      <c r="Q479" s="210">
        <v>0</v>
      </c>
      <c r="R479" s="210">
        <f>Q479*H479</f>
        <v>0</v>
      </c>
      <c r="S479" s="210">
        <v>0</v>
      </c>
      <c r="T479" s="211">
        <f>S479*H479</f>
        <v>0</v>
      </c>
      <c r="AR479" s="25" t="s">
        <v>278</v>
      </c>
      <c r="AT479" s="25" t="s">
        <v>143</v>
      </c>
      <c r="AU479" s="25" t="s">
        <v>81</v>
      </c>
      <c r="AY479" s="25" t="s">
        <v>140</v>
      </c>
      <c r="BE479" s="212">
        <f>IF(N479="základní",J479,0)</f>
        <v>0</v>
      </c>
      <c r="BF479" s="212">
        <f>IF(N479="snížená",J479,0)</f>
        <v>0</v>
      </c>
      <c r="BG479" s="212">
        <f>IF(N479="zákl. přenesená",J479,0)</f>
        <v>0</v>
      </c>
      <c r="BH479" s="212">
        <f>IF(N479="sníž. přenesená",J479,0)</f>
        <v>0</v>
      </c>
      <c r="BI479" s="212">
        <f>IF(N479="nulová",J479,0)</f>
        <v>0</v>
      </c>
      <c r="BJ479" s="25" t="s">
        <v>24</v>
      </c>
      <c r="BK479" s="212">
        <f>ROUND(I479*H479,2)</f>
        <v>0</v>
      </c>
      <c r="BL479" s="25" t="s">
        <v>278</v>
      </c>
      <c r="BM479" s="25" t="s">
        <v>604</v>
      </c>
    </row>
    <row r="480" spans="2:65" s="12" customFormat="1" ht="12">
      <c r="B480" s="213"/>
      <c r="C480" s="214"/>
      <c r="D480" s="215" t="s">
        <v>149</v>
      </c>
      <c r="E480" s="216" t="s">
        <v>22</v>
      </c>
      <c r="F480" s="217" t="s">
        <v>596</v>
      </c>
      <c r="G480" s="214"/>
      <c r="H480" s="218" t="s">
        <v>22</v>
      </c>
      <c r="I480" s="219"/>
      <c r="J480" s="214"/>
      <c r="K480" s="214"/>
      <c r="L480" s="220"/>
      <c r="M480" s="221"/>
      <c r="N480" s="222"/>
      <c r="O480" s="222"/>
      <c r="P480" s="222"/>
      <c r="Q480" s="222"/>
      <c r="R480" s="222"/>
      <c r="S480" s="222"/>
      <c r="T480" s="223"/>
      <c r="AT480" s="224" t="s">
        <v>149</v>
      </c>
      <c r="AU480" s="224" t="s">
        <v>81</v>
      </c>
      <c r="AV480" s="12" t="s">
        <v>24</v>
      </c>
      <c r="AW480" s="12" t="s">
        <v>37</v>
      </c>
      <c r="AX480" s="12" t="s">
        <v>74</v>
      </c>
      <c r="AY480" s="224" t="s">
        <v>140</v>
      </c>
    </row>
    <row r="481" spans="2:65" s="12" customFormat="1" ht="12">
      <c r="B481" s="213"/>
      <c r="C481" s="214"/>
      <c r="D481" s="215" t="s">
        <v>149</v>
      </c>
      <c r="E481" s="216" t="s">
        <v>22</v>
      </c>
      <c r="F481" s="217" t="s">
        <v>597</v>
      </c>
      <c r="G481" s="214"/>
      <c r="H481" s="218" t="s">
        <v>22</v>
      </c>
      <c r="I481" s="219"/>
      <c r="J481" s="214"/>
      <c r="K481" s="214"/>
      <c r="L481" s="220"/>
      <c r="M481" s="221"/>
      <c r="N481" s="222"/>
      <c r="O481" s="222"/>
      <c r="P481" s="222"/>
      <c r="Q481" s="222"/>
      <c r="R481" s="222"/>
      <c r="S481" s="222"/>
      <c r="T481" s="223"/>
      <c r="AT481" s="224" t="s">
        <v>149</v>
      </c>
      <c r="AU481" s="224" t="s">
        <v>81</v>
      </c>
      <c r="AV481" s="12" t="s">
        <v>24</v>
      </c>
      <c r="AW481" s="12" t="s">
        <v>37</v>
      </c>
      <c r="AX481" s="12" t="s">
        <v>74</v>
      </c>
      <c r="AY481" s="224" t="s">
        <v>140</v>
      </c>
    </row>
    <row r="482" spans="2:65" s="12" customFormat="1" ht="12">
      <c r="B482" s="213"/>
      <c r="C482" s="214"/>
      <c r="D482" s="215" t="s">
        <v>149</v>
      </c>
      <c r="E482" s="216" t="s">
        <v>22</v>
      </c>
      <c r="F482" s="217" t="s">
        <v>598</v>
      </c>
      <c r="G482" s="214"/>
      <c r="H482" s="218" t="s">
        <v>22</v>
      </c>
      <c r="I482" s="219"/>
      <c r="J482" s="214"/>
      <c r="K482" s="214"/>
      <c r="L482" s="220"/>
      <c r="M482" s="221"/>
      <c r="N482" s="222"/>
      <c r="O482" s="222"/>
      <c r="P482" s="222"/>
      <c r="Q482" s="222"/>
      <c r="R482" s="222"/>
      <c r="S482" s="222"/>
      <c r="T482" s="223"/>
      <c r="AT482" s="224" t="s">
        <v>149</v>
      </c>
      <c r="AU482" s="224" t="s">
        <v>81</v>
      </c>
      <c r="AV482" s="12" t="s">
        <v>24</v>
      </c>
      <c r="AW482" s="12" t="s">
        <v>37</v>
      </c>
      <c r="AX482" s="12" t="s">
        <v>74</v>
      </c>
      <c r="AY482" s="224" t="s">
        <v>140</v>
      </c>
    </row>
    <row r="483" spans="2:65" s="12" customFormat="1" ht="12">
      <c r="B483" s="213"/>
      <c r="C483" s="214"/>
      <c r="D483" s="215" t="s">
        <v>149</v>
      </c>
      <c r="E483" s="216" t="s">
        <v>22</v>
      </c>
      <c r="F483" s="217" t="s">
        <v>599</v>
      </c>
      <c r="G483" s="214"/>
      <c r="H483" s="218" t="s">
        <v>22</v>
      </c>
      <c r="I483" s="219"/>
      <c r="J483" s="214"/>
      <c r="K483" s="214"/>
      <c r="L483" s="220"/>
      <c r="M483" s="221"/>
      <c r="N483" s="222"/>
      <c r="O483" s="222"/>
      <c r="P483" s="222"/>
      <c r="Q483" s="222"/>
      <c r="R483" s="222"/>
      <c r="S483" s="222"/>
      <c r="T483" s="223"/>
      <c r="AT483" s="224" t="s">
        <v>149</v>
      </c>
      <c r="AU483" s="224" t="s">
        <v>81</v>
      </c>
      <c r="AV483" s="12" t="s">
        <v>24</v>
      </c>
      <c r="AW483" s="12" t="s">
        <v>37</v>
      </c>
      <c r="AX483" s="12" t="s">
        <v>74</v>
      </c>
      <c r="AY483" s="224" t="s">
        <v>140</v>
      </c>
    </row>
    <row r="484" spans="2:65" s="12" customFormat="1" ht="12">
      <c r="B484" s="213"/>
      <c r="C484" s="214"/>
      <c r="D484" s="215" t="s">
        <v>149</v>
      </c>
      <c r="E484" s="216" t="s">
        <v>22</v>
      </c>
      <c r="F484" s="217" t="s">
        <v>600</v>
      </c>
      <c r="G484" s="214"/>
      <c r="H484" s="218" t="s">
        <v>22</v>
      </c>
      <c r="I484" s="219"/>
      <c r="J484" s="214"/>
      <c r="K484" s="214"/>
      <c r="L484" s="220"/>
      <c r="M484" s="221"/>
      <c r="N484" s="222"/>
      <c r="O484" s="222"/>
      <c r="P484" s="222"/>
      <c r="Q484" s="222"/>
      <c r="R484" s="222"/>
      <c r="S484" s="222"/>
      <c r="T484" s="223"/>
      <c r="AT484" s="224" t="s">
        <v>149</v>
      </c>
      <c r="AU484" s="224" t="s">
        <v>81</v>
      </c>
      <c r="AV484" s="12" t="s">
        <v>24</v>
      </c>
      <c r="AW484" s="12" t="s">
        <v>37</v>
      </c>
      <c r="AX484" s="12" t="s">
        <v>74</v>
      </c>
      <c r="AY484" s="224" t="s">
        <v>140</v>
      </c>
    </row>
    <row r="485" spans="2:65" s="12" customFormat="1" ht="12">
      <c r="B485" s="213"/>
      <c r="C485" s="214"/>
      <c r="D485" s="215" t="s">
        <v>149</v>
      </c>
      <c r="E485" s="216" t="s">
        <v>22</v>
      </c>
      <c r="F485" s="217" t="s">
        <v>605</v>
      </c>
      <c r="G485" s="214"/>
      <c r="H485" s="218" t="s">
        <v>22</v>
      </c>
      <c r="I485" s="219"/>
      <c r="J485" s="214"/>
      <c r="K485" s="214"/>
      <c r="L485" s="220"/>
      <c r="M485" s="221"/>
      <c r="N485" s="222"/>
      <c r="O485" s="222"/>
      <c r="P485" s="222"/>
      <c r="Q485" s="222"/>
      <c r="R485" s="222"/>
      <c r="S485" s="222"/>
      <c r="T485" s="223"/>
      <c r="AT485" s="224" t="s">
        <v>149</v>
      </c>
      <c r="AU485" s="224" t="s">
        <v>81</v>
      </c>
      <c r="AV485" s="12" t="s">
        <v>24</v>
      </c>
      <c r="AW485" s="12" t="s">
        <v>37</v>
      </c>
      <c r="AX485" s="12" t="s">
        <v>74</v>
      </c>
      <c r="AY485" s="224" t="s">
        <v>140</v>
      </c>
    </row>
    <row r="486" spans="2:65" s="12" customFormat="1" ht="12">
      <c r="B486" s="213"/>
      <c r="C486" s="214"/>
      <c r="D486" s="215" t="s">
        <v>149</v>
      </c>
      <c r="E486" s="216" t="s">
        <v>22</v>
      </c>
      <c r="F486" s="217" t="s">
        <v>150</v>
      </c>
      <c r="G486" s="214"/>
      <c r="H486" s="218" t="s">
        <v>22</v>
      </c>
      <c r="I486" s="219"/>
      <c r="J486" s="214"/>
      <c r="K486" s="214"/>
      <c r="L486" s="220"/>
      <c r="M486" s="221"/>
      <c r="N486" s="222"/>
      <c r="O486" s="222"/>
      <c r="P486" s="222"/>
      <c r="Q486" s="222"/>
      <c r="R486" s="222"/>
      <c r="S486" s="222"/>
      <c r="T486" s="223"/>
      <c r="AT486" s="224" t="s">
        <v>149</v>
      </c>
      <c r="AU486" s="224" t="s">
        <v>81</v>
      </c>
      <c r="AV486" s="12" t="s">
        <v>24</v>
      </c>
      <c r="AW486" s="12" t="s">
        <v>37</v>
      </c>
      <c r="AX486" s="12" t="s">
        <v>74</v>
      </c>
      <c r="AY486" s="224" t="s">
        <v>140</v>
      </c>
    </row>
    <row r="487" spans="2:65" s="12" customFormat="1" ht="12">
      <c r="B487" s="213"/>
      <c r="C487" s="214"/>
      <c r="D487" s="215" t="s">
        <v>149</v>
      </c>
      <c r="E487" s="216" t="s">
        <v>22</v>
      </c>
      <c r="F487" s="217" t="s">
        <v>230</v>
      </c>
      <c r="G487" s="214"/>
      <c r="H487" s="218" t="s">
        <v>22</v>
      </c>
      <c r="I487" s="219"/>
      <c r="J487" s="214"/>
      <c r="K487" s="214"/>
      <c r="L487" s="220"/>
      <c r="M487" s="221"/>
      <c r="N487" s="222"/>
      <c r="O487" s="222"/>
      <c r="P487" s="222"/>
      <c r="Q487" s="222"/>
      <c r="R487" s="222"/>
      <c r="S487" s="222"/>
      <c r="T487" s="223"/>
      <c r="AT487" s="224" t="s">
        <v>149</v>
      </c>
      <c r="AU487" s="224" t="s">
        <v>81</v>
      </c>
      <c r="AV487" s="12" t="s">
        <v>24</v>
      </c>
      <c r="AW487" s="12" t="s">
        <v>37</v>
      </c>
      <c r="AX487" s="12" t="s">
        <v>74</v>
      </c>
      <c r="AY487" s="224" t="s">
        <v>140</v>
      </c>
    </row>
    <row r="488" spans="2:65" s="13" customFormat="1" ht="12">
      <c r="B488" s="225"/>
      <c r="C488" s="226"/>
      <c r="D488" s="215" t="s">
        <v>149</v>
      </c>
      <c r="E488" s="239" t="s">
        <v>22</v>
      </c>
      <c r="F488" s="240" t="s">
        <v>606</v>
      </c>
      <c r="G488" s="226"/>
      <c r="H488" s="241">
        <v>2.68</v>
      </c>
      <c r="I488" s="231"/>
      <c r="J488" s="226"/>
      <c r="K488" s="226"/>
      <c r="L488" s="232"/>
      <c r="M488" s="233"/>
      <c r="N488" s="234"/>
      <c r="O488" s="234"/>
      <c r="P488" s="234"/>
      <c r="Q488" s="234"/>
      <c r="R488" s="234"/>
      <c r="S488" s="234"/>
      <c r="T488" s="235"/>
      <c r="AT488" s="236" t="s">
        <v>149</v>
      </c>
      <c r="AU488" s="236" t="s">
        <v>81</v>
      </c>
      <c r="AV488" s="13" t="s">
        <v>81</v>
      </c>
      <c r="AW488" s="13" t="s">
        <v>37</v>
      </c>
      <c r="AX488" s="13" t="s">
        <v>74</v>
      </c>
      <c r="AY488" s="236" t="s">
        <v>140</v>
      </c>
    </row>
    <row r="489" spans="2:65" s="12" customFormat="1" ht="12">
      <c r="B489" s="213"/>
      <c r="C489" s="214"/>
      <c r="D489" s="215" t="s">
        <v>149</v>
      </c>
      <c r="E489" s="216" t="s">
        <v>22</v>
      </c>
      <c r="F489" s="217" t="s">
        <v>234</v>
      </c>
      <c r="G489" s="214"/>
      <c r="H489" s="218" t="s">
        <v>22</v>
      </c>
      <c r="I489" s="219"/>
      <c r="J489" s="214"/>
      <c r="K489" s="214"/>
      <c r="L489" s="220"/>
      <c r="M489" s="221"/>
      <c r="N489" s="222"/>
      <c r="O489" s="222"/>
      <c r="P489" s="222"/>
      <c r="Q489" s="222"/>
      <c r="R489" s="222"/>
      <c r="S489" s="222"/>
      <c r="T489" s="223"/>
      <c r="AT489" s="224" t="s">
        <v>149</v>
      </c>
      <c r="AU489" s="224" t="s">
        <v>81</v>
      </c>
      <c r="AV489" s="12" t="s">
        <v>24</v>
      </c>
      <c r="AW489" s="12" t="s">
        <v>37</v>
      </c>
      <c r="AX489" s="12" t="s">
        <v>74</v>
      </c>
      <c r="AY489" s="224" t="s">
        <v>140</v>
      </c>
    </row>
    <row r="490" spans="2:65" s="13" customFormat="1" ht="12">
      <c r="B490" s="225"/>
      <c r="C490" s="226"/>
      <c r="D490" s="215" t="s">
        <v>149</v>
      </c>
      <c r="E490" s="239" t="s">
        <v>22</v>
      </c>
      <c r="F490" s="240" t="s">
        <v>607</v>
      </c>
      <c r="G490" s="226"/>
      <c r="H490" s="241">
        <v>4.8600000000000003</v>
      </c>
      <c r="I490" s="231"/>
      <c r="J490" s="226"/>
      <c r="K490" s="226"/>
      <c r="L490" s="232"/>
      <c r="M490" s="233"/>
      <c r="N490" s="234"/>
      <c r="O490" s="234"/>
      <c r="P490" s="234"/>
      <c r="Q490" s="234"/>
      <c r="R490" s="234"/>
      <c r="S490" s="234"/>
      <c r="T490" s="235"/>
      <c r="AT490" s="236" t="s">
        <v>149</v>
      </c>
      <c r="AU490" s="236" t="s">
        <v>81</v>
      </c>
      <c r="AV490" s="13" t="s">
        <v>81</v>
      </c>
      <c r="AW490" s="13" t="s">
        <v>37</v>
      </c>
      <c r="AX490" s="13" t="s">
        <v>74</v>
      </c>
      <c r="AY490" s="236" t="s">
        <v>140</v>
      </c>
    </row>
    <row r="491" spans="2:65" s="14" customFormat="1" ht="12">
      <c r="B491" s="242"/>
      <c r="C491" s="243"/>
      <c r="D491" s="215" t="s">
        <v>149</v>
      </c>
      <c r="E491" s="253" t="s">
        <v>22</v>
      </c>
      <c r="F491" s="254" t="s">
        <v>171</v>
      </c>
      <c r="G491" s="243"/>
      <c r="H491" s="255">
        <v>7.54</v>
      </c>
      <c r="I491" s="247"/>
      <c r="J491" s="243"/>
      <c r="K491" s="243"/>
      <c r="L491" s="248"/>
      <c r="M491" s="249"/>
      <c r="N491" s="250"/>
      <c r="O491" s="250"/>
      <c r="P491" s="250"/>
      <c r="Q491" s="250"/>
      <c r="R491" s="250"/>
      <c r="S491" s="250"/>
      <c r="T491" s="251"/>
      <c r="AT491" s="252" t="s">
        <v>149</v>
      </c>
      <c r="AU491" s="252" t="s">
        <v>81</v>
      </c>
      <c r="AV491" s="14" t="s">
        <v>147</v>
      </c>
      <c r="AW491" s="14" t="s">
        <v>37</v>
      </c>
      <c r="AX491" s="14" t="s">
        <v>24</v>
      </c>
      <c r="AY491" s="252" t="s">
        <v>140</v>
      </c>
    </row>
    <row r="492" spans="2:65" s="11" customFormat="1" ht="37.35" customHeight="1">
      <c r="B492" s="184"/>
      <c r="C492" s="185"/>
      <c r="D492" s="186" t="s">
        <v>73</v>
      </c>
      <c r="E492" s="187" t="s">
        <v>608</v>
      </c>
      <c r="F492" s="187" t="s">
        <v>609</v>
      </c>
      <c r="G492" s="185"/>
      <c r="H492" s="185"/>
      <c r="I492" s="188"/>
      <c r="J492" s="189">
        <f>BK492</f>
        <v>0</v>
      </c>
      <c r="K492" s="185"/>
      <c r="L492" s="190"/>
      <c r="M492" s="191"/>
      <c r="N492" s="192"/>
      <c r="O492" s="192"/>
      <c r="P492" s="193">
        <f>P493</f>
        <v>0</v>
      </c>
      <c r="Q492" s="192"/>
      <c r="R492" s="193">
        <f>R493</f>
        <v>0</v>
      </c>
      <c r="S492" s="192"/>
      <c r="T492" s="194">
        <f>T493</f>
        <v>0</v>
      </c>
      <c r="AR492" s="195" t="s">
        <v>180</v>
      </c>
      <c r="AT492" s="196" t="s">
        <v>73</v>
      </c>
      <c r="AU492" s="196" t="s">
        <v>74</v>
      </c>
      <c r="AY492" s="195" t="s">
        <v>140</v>
      </c>
      <c r="BK492" s="197">
        <f>BK493</f>
        <v>0</v>
      </c>
    </row>
    <row r="493" spans="2:65" s="11" customFormat="1" ht="19.95" customHeight="1">
      <c r="B493" s="184"/>
      <c r="C493" s="185"/>
      <c r="D493" s="198" t="s">
        <v>73</v>
      </c>
      <c r="E493" s="199" t="s">
        <v>610</v>
      </c>
      <c r="F493" s="199" t="s">
        <v>609</v>
      </c>
      <c r="G493" s="185"/>
      <c r="H493" s="185"/>
      <c r="I493" s="188"/>
      <c r="J493" s="200">
        <f>BK493</f>
        <v>0</v>
      </c>
      <c r="K493" s="185"/>
      <c r="L493" s="190"/>
      <c r="M493" s="191"/>
      <c r="N493" s="192"/>
      <c r="O493" s="192"/>
      <c r="P493" s="193">
        <f>P494</f>
        <v>0</v>
      </c>
      <c r="Q493" s="192"/>
      <c r="R493" s="193">
        <f>R494</f>
        <v>0</v>
      </c>
      <c r="S493" s="192"/>
      <c r="T493" s="194">
        <f>T494</f>
        <v>0</v>
      </c>
      <c r="AR493" s="195" t="s">
        <v>180</v>
      </c>
      <c r="AT493" s="196" t="s">
        <v>73</v>
      </c>
      <c r="AU493" s="196" t="s">
        <v>24</v>
      </c>
      <c r="AY493" s="195" t="s">
        <v>140</v>
      </c>
      <c r="BK493" s="197">
        <f>BK494</f>
        <v>0</v>
      </c>
    </row>
    <row r="494" spans="2:65" s="1" customFormat="1" ht="22.5" customHeight="1">
      <c r="B494" s="42"/>
      <c r="C494" s="201" t="s">
        <v>611</v>
      </c>
      <c r="D494" s="201" t="s">
        <v>143</v>
      </c>
      <c r="E494" s="202" t="s">
        <v>612</v>
      </c>
      <c r="F494" s="203" t="s">
        <v>613</v>
      </c>
      <c r="G494" s="204" t="s">
        <v>221</v>
      </c>
      <c r="H494" s="205">
        <v>1</v>
      </c>
      <c r="I494" s="206"/>
      <c r="J494" s="207">
        <f>ROUND(I494*H494,2)</f>
        <v>0</v>
      </c>
      <c r="K494" s="203" t="s">
        <v>22</v>
      </c>
      <c r="L494" s="62"/>
      <c r="M494" s="208" t="s">
        <v>22</v>
      </c>
      <c r="N494" s="279" t="s">
        <v>45</v>
      </c>
      <c r="O494" s="280"/>
      <c r="P494" s="281">
        <f>O494*H494</f>
        <v>0</v>
      </c>
      <c r="Q494" s="281">
        <v>0</v>
      </c>
      <c r="R494" s="281">
        <f>Q494*H494</f>
        <v>0</v>
      </c>
      <c r="S494" s="281">
        <v>0</v>
      </c>
      <c r="T494" s="282">
        <f>S494*H494</f>
        <v>0</v>
      </c>
      <c r="AR494" s="25" t="s">
        <v>614</v>
      </c>
      <c r="AT494" s="25" t="s">
        <v>143</v>
      </c>
      <c r="AU494" s="25" t="s">
        <v>81</v>
      </c>
      <c r="AY494" s="25" t="s">
        <v>140</v>
      </c>
      <c r="BE494" s="212">
        <f>IF(N494="základní",J494,0)</f>
        <v>0</v>
      </c>
      <c r="BF494" s="212">
        <f>IF(N494="snížená",J494,0)</f>
        <v>0</v>
      </c>
      <c r="BG494" s="212">
        <f>IF(N494="zákl. přenesená",J494,0)</f>
        <v>0</v>
      </c>
      <c r="BH494" s="212">
        <f>IF(N494="sníž. přenesená",J494,0)</f>
        <v>0</v>
      </c>
      <c r="BI494" s="212">
        <f>IF(N494="nulová",J494,0)</f>
        <v>0</v>
      </c>
      <c r="BJ494" s="25" t="s">
        <v>24</v>
      </c>
      <c r="BK494" s="212">
        <f>ROUND(I494*H494,2)</f>
        <v>0</v>
      </c>
      <c r="BL494" s="25" t="s">
        <v>614</v>
      </c>
      <c r="BM494" s="25" t="s">
        <v>615</v>
      </c>
    </row>
    <row r="495" spans="2:65" s="1" customFormat="1" ht="6.9" customHeight="1">
      <c r="B495" s="57"/>
      <c r="C495" s="58"/>
      <c r="D495" s="58"/>
      <c r="E495" s="58"/>
      <c r="F495" s="58"/>
      <c r="G495" s="58"/>
      <c r="H495" s="58"/>
      <c r="I495" s="145"/>
      <c r="J495" s="58"/>
      <c r="K495" s="58"/>
      <c r="L495" s="62"/>
    </row>
  </sheetData>
  <sheetProtection algorithmName="SHA-512" hashValue="Zix4arPMCDgPVLl4ssA0C010h34ZNMQy1kPxK+RgB7pea9/Ywunu5TgvyQ0dlu7gazLhqOiFfQiD5VriqsPgLA==" saltValue="/1tAoBHaY1PM5SCp5YYqlg==" spinCount="100000" sheet="1" objects="1" scenarios="1" formatCells="0" formatColumns="0" formatRows="0" sort="0" autoFilter="0"/>
  <autoFilter ref="C103:K494"/>
  <mergeCells count="12">
    <mergeCell ref="G1:H1"/>
    <mergeCell ref="L2:V2"/>
    <mergeCell ref="E49:H49"/>
    <mergeCell ref="E51:H51"/>
    <mergeCell ref="E92:H92"/>
    <mergeCell ref="E94:H94"/>
    <mergeCell ref="E96:H96"/>
    <mergeCell ref="E7:H7"/>
    <mergeCell ref="E9:H9"/>
    <mergeCell ref="E11:H11"/>
    <mergeCell ref="E26:H26"/>
    <mergeCell ref="E47:H47"/>
  </mergeCells>
  <hyperlinks>
    <hyperlink ref="F1:G1" location="C2" display="1) Krycí list soupisu"/>
    <hyperlink ref="G1:H1" location="C58" display="2) Rekapitulace"/>
    <hyperlink ref="J1" location="C10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2"/>
  <cols>
    <col min="1" max="1" width="8.28515625" style="283" customWidth="1"/>
    <col min="2" max="2" width="1.7109375" style="283" customWidth="1"/>
    <col min="3" max="4" width="5" style="283" customWidth="1"/>
    <col min="5" max="5" width="11.7109375" style="283" customWidth="1"/>
    <col min="6" max="6" width="9.140625" style="283" customWidth="1"/>
    <col min="7" max="7" width="5" style="283" customWidth="1"/>
    <col min="8" max="8" width="77.85546875" style="283" customWidth="1"/>
    <col min="9" max="10" width="20" style="283" customWidth="1"/>
    <col min="11" max="11" width="1.7109375" style="283" customWidth="1"/>
  </cols>
  <sheetData>
    <row r="1" spans="2:11" ht="37.5" customHeight="1"/>
    <row r="2" spans="2:11" ht="7.5" customHeight="1">
      <c r="B2" s="284"/>
      <c r="C2" s="285"/>
      <c r="D2" s="285"/>
      <c r="E2" s="285"/>
      <c r="F2" s="285"/>
      <c r="G2" s="285"/>
      <c r="H2" s="285"/>
      <c r="I2" s="285"/>
      <c r="J2" s="285"/>
      <c r="K2" s="286"/>
    </row>
    <row r="3" spans="2:11" s="16" customFormat="1" ht="45" customHeight="1">
      <c r="B3" s="287"/>
      <c r="C3" s="414" t="s">
        <v>616</v>
      </c>
      <c r="D3" s="414"/>
      <c r="E3" s="414"/>
      <c r="F3" s="414"/>
      <c r="G3" s="414"/>
      <c r="H3" s="414"/>
      <c r="I3" s="414"/>
      <c r="J3" s="414"/>
      <c r="K3" s="288"/>
    </row>
    <row r="4" spans="2:11" ht="25.5" customHeight="1">
      <c r="B4" s="289"/>
      <c r="C4" s="418" t="s">
        <v>617</v>
      </c>
      <c r="D4" s="418"/>
      <c r="E4" s="418"/>
      <c r="F4" s="418"/>
      <c r="G4" s="418"/>
      <c r="H4" s="418"/>
      <c r="I4" s="418"/>
      <c r="J4" s="418"/>
      <c r="K4" s="290"/>
    </row>
    <row r="5" spans="2:11" ht="5.25" customHeight="1">
      <c r="B5" s="289"/>
      <c r="C5" s="291"/>
      <c r="D5" s="291"/>
      <c r="E5" s="291"/>
      <c r="F5" s="291"/>
      <c r="G5" s="291"/>
      <c r="H5" s="291"/>
      <c r="I5" s="291"/>
      <c r="J5" s="291"/>
      <c r="K5" s="290"/>
    </row>
    <row r="6" spans="2:11" ht="15" customHeight="1">
      <c r="B6" s="289"/>
      <c r="C6" s="417" t="s">
        <v>618</v>
      </c>
      <c r="D6" s="417"/>
      <c r="E6" s="417"/>
      <c r="F6" s="417"/>
      <c r="G6" s="417"/>
      <c r="H6" s="417"/>
      <c r="I6" s="417"/>
      <c r="J6" s="417"/>
      <c r="K6" s="290"/>
    </row>
    <row r="7" spans="2:11" ht="15" customHeight="1">
      <c r="B7" s="293"/>
      <c r="C7" s="417" t="s">
        <v>619</v>
      </c>
      <c r="D7" s="417"/>
      <c r="E7" s="417"/>
      <c r="F7" s="417"/>
      <c r="G7" s="417"/>
      <c r="H7" s="417"/>
      <c r="I7" s="417"/>
      <c r="J7" s="417"/>
      <c r="K7" s="290"/>
    </row>
    <row r="8" spans="2:11" ht="12.75" customHeight="1">
      <c r="B8" s="293"/>
      <c r="C8" s="292"/>
      <c r="D8" s="292"/>
      <c r="E8" s="292"/>
      <c r="F8" s="292"/>
      <c r="G8" s="292"/>
      <c r="H8" s="292"/>
      <c r="I8" s="292"/>
      <c r="J8" s="292"/>
      <c r="K8" s="290"/>
    </row>
    <row r="9" spans="2:11" ht="15" customHeight="1">
      <c r="B9" s="293"/>
      <c r="C9" s="417" t="s">
        <v>620</v>
      </c>
      <c r="D9" s="417"/>
      <c r="E9" s="417"/>
      <c r="F9" s="417"/>
      <c r="G9" s="417"/>
      <c r="H9" s="417"/>
      <c r="I9" s="417"/>
      <c r="J9" s="417"/>
      <c r="K9" s="290"/>
    </row>
    <row r="10" spans="2:11" ht="15" customHeight="1">
      <c r="B10" s="293"/>
      <c r="C10" s="292"/>
      <c r="D10" s="417" t="s">
        <v>621</v>
      </c>
      <c r="E10" s="417"/>
      <c r="F10" s="417"/>
      <c r="G10" s="417"/>
      <c r="H10" s="417"/>
      <c r="I10" s="417"/>
      <c r="J10" s="417"/>
      <c r="K10" s="290"/>
    </row>
    <row r="11" spans="2:11" ht="15" customHeight="1">
      <c r="B11" s="293"/>
      <c r="C11" s="294"/>
      <c r="D11" s="417" t="s">
        <v>622</v>
      </c>
      <c r="E11" s="417"/>
      <c r="F11" s="417"/>
      <c r="G11" s="417"/>
      <c r="H11" s="417"/>
      <c r="I11" s="417"/>
      <c r="J11" s="417"/>
      <c r="K11" s="290"/>
    </row>
    <row r="12" spans="2:11" ht="12.75" customHeight="1">
      <c r="B12" s="293"/>
      <c r="C12" s="294"/>
      <c r="D12" s="294"/>
      <c r="E12" s="294"/>
      <c r="F12" s="294"/>
      <c r="G12" s="294"/>
      <c r="H12" s="294"/>
      <c r="I12" s="294"/>
      <c r="J12" s="294"/>
      <c r="K12" s="290"/>
    </row>
    <row r="13" spans="2:11" ht="15" customHeight="1">
      <c r="B13" s="293"/>
      <c r="C13" s="294"/>
      <c r="D13" s="417" t="s">
        <v>623</v>
      </c>
      <c r="E13" s="417"/>
      <c r="F13" s="417"/>
      <c r="G13" s="417"/>
      <c r="H13" s="417"/>
      <c r="I13" s="417"/>
      <c r="J13" s="417"/>
      <c r="K13" s="290"/>
    </row>
    <row r="14" spans="2:11" ht="15" customHeight="1">
      <c r="B14" s="293"/>
      <c r="C14" s="294"/>
      <c r="D14" s="417" t="s">
        <v>624</v>
      </c>
      <c r="E14" s="417"/>
      <c r="F14" s="417"/>
      <c r="G14" s="417"/>
      <c r="H14" s="417"/>
      <c r="I14" s="417"/>
      <c r="J14" s="417"/>
      <c r="K14" s="290"/>
    </row>
    <row r="15" spans="2:11" ht="15" customHeight="1">
      <c r="B15" s="293"/>
      <c r="C15" s="294"/>
      <c r="D15" s="417" t="s">
        <v>625</v>
      </c>
      <c r="E15" s="417"/>
      <c r="F15" s="417"/>
      <c r="G15" s="417"/>
      <c r="H15" s="417"/>
      <c r="I15" s="417"/>
      <c r="J15" s="417"/>
      <c r="K15" s="290"/>
    </row>
    <row r="16" spans="2:11" ht="15" customHeight="1">
      <c r="B16" s="293"/>
      <c r="C16" s="294"/>
      <c r="D16" s="294"/>
      <c r="E16" s="295" t="s">
        <v>79</v>
      </c>
      <c r="F16" s="417" t="s">
        <v>626</v>
      </c>
      <c r="G16" s="417"/>
      <c r="H16" s="417"/>
      <c r="I16" s="417"/>
      <c r="J16" s="417"/>
      <c r="K16" s="290"/>
    </row>
    <row r="17" spans="2:11" ht="15" customHeight="1">
      <c r="B17" s="293"/>
      <c r="C17" s="294"/>
      <c r="D17" s="294"/>
      <c r="E17" s="295" t="s">
        <v>627</v>
      </c>
      <c r="F17" s="417" t="s">
        <v>628</v>
      </c>
      <c r="G17" s="417"/>
      <c r="H17" s="417"/>
      <c r="I17" s="417"/>
      <c r="J17" s="417"/>
      <c r="K17" s="290"/>
    </row>
    <row r="18" spans="2:11" ht="15" customHeight="1">
      <c r="B18" s="293"/>
      <c r="C18" s="294"/>
      <c r="D18" s="294"/>
      <c r="E18" s="295" t="s">
        <v>629</v>
      </c>
      <c r="F18" s="417" t="s">
        <v>630</v>
      </c>
      <c r="G18" s="417"/>
      <c r="H18" s="417"/>
      <c r="I18" s="417"/>
      <c r="J18" s="417"/>
      <c r="K18" s="290"/>
    </row>
    <row r="19" spans="2:11" ht="15" customHeight="1">
      <c r="B19" s="293"/>
      <c r="C19" s="294"/>
      <c r="D19" s="294"/>
      <c r="E19" s="295" t="s">
        <v>631</v>
      </c>
      <c r="F19" s="417" t="s">
        <v>632</v>
      </c>
      <c r="G19" s="417"/>
      <c r="H19" s="417"/>
      <c r="I19" s="417"/>
      <c r="J19" s="417"/>
      <c r="K19" s="290"/>
    </row>
    <row r="20" spans="2:11" ht="15" customHeight="1">
      <c r="B20" s="293"/>
      <c r="C20" s="294"/>
      <c r="D20" s="294"/>
      <c r="E20" s="295" t="s">
        <v>633</v>
      </c>
      <c r="F20" s="417" t="s">
        <v>634</v>
      </c>
      <c r="G20" s="417"/>
      <c r="H20" s="417"/>
      <c r="I20" s="417"/>
      <c r="J20" s="417"/>
      <c r="K20" s="290"/>
    </row>
    <row r="21" spans="2:11" ht="15" customHeight="1">
      <c r="B21" s="293"/>
      <c r="C21" s="294"/>
      <c r="D21" s="294"/>
      <c r="E21" s="295" t="s">
        <v>85</v>
      </c>
      <c r="F21" s="417" t="s">
        <v>635</v>
      </c>
      <c r="G21" s="417"/>
      <c r="H21" s="417"/>
      <c r="I21" s="417"/>
      <c r="J21" s="417"/>
      <c r="K21" s="290"/>
    </row>
    <row r="22" spans="2:11" ht="12.75" customHeight="1">
      <c r="B22" s="293"/>
      <c r="C22" s="294"/>
      <c r="D22" s="294"/>
      <c r="E22" s="294"/>
      <c r="F22" s="294"/>
      <c r="G22" s="294"/>
      <c r="H22" s="294"/>
      <c r="I22" s="294"/>
      <c r="J22" s="294"/>
      <c r="K22" s="290"/>
    </row>
    <row r="23" spans="2:11" ht="15" customHeight="1">
      <c r="B23" s="293"/>
      <c r="C23" s="417" t="s">
        <v>636</v>
      </c>
      <c r="D23" s="417"/>
      <c r="E23" s="417"/>
      <c r="F23" s="417"/>
      <c r="G23" s="417"/>
      <c r="H23" s="417"/>
      <c r="I23" s="417"/>
      <c r="J23" s="417"/>
      <c r="K23" s="290"/>
    </row>
    <row r="24" spans="2:11" ht="15" customHeight="1">
      <c r="B24" s="293"/>
      <c r="C24" s="417" t="s">
        <v>637</v>
      </c>
      <c r="D24" s="417"/>
      <c r="E24" s="417"/>
      <c r="F24" s="417"/>
      <c r="G24" s="417"/>
      <c r="H24" s="417"/>
      <c r="I24" s="417"/>
      <c r="J24" s="417"/>
      <c r="K24" s="290"/>
    </row>
    <row r="25" spans="2:11" ht="15" customHeight="1">
      <c r="B25" s="293"/>
      <c r="C25" s="292"/>
      <c r="D25" s="417" t="s">
        <v>638</v>
      </c>
      <c r="E25" s="417"/>
      <c r="F25" s="417"/>
      <c r="G25" s="417"/>
      <c r="H25" s="417"/>
      <c r="I25" s="417"/>
      <c r="J25" s="417"/>
      <c r="K25" s="290"/>
    </row>
    <row r="26" spans="2:11" ht="15" customHeight="1">
      <c r="B26" s="293"/>
      <c r="C26" s="294"/>
      <c r="D26" s="417" t="s">
        <v>639</v>
      </c>
      <c r="E26" s="417"/>
      <c r="F26" s="417"/>
      <c r="G26" s="417"/>
      <c r="H26" s="417"/>
      <c r="I26" s="417"/>
      <c r="J26" s="417"/>
      <c r="K26" s="290"/>
    </row>
    <row r="27" spans="2:11" ht="12.75" customHeight="1">
      <c r="B27" s="293"/>
      <c r="C27" s="294"/>
      <c r="D27" s="294"/>
      <c r="E27" s="294"/>
      <c r="F27" s="294"/>
      <c r="G27" s="294"/>
      <c r="H27" s="294"/>
      <c r="I27" s="294"/>
      <c r="J27" s="294"/>
      <c r="K27" s="290"/>
    </row>
    <row r="28" spans="2:11" ht="15" customHeight="1">
      <c r="B28" s="293"/>
      <c r="C28" s="294"/>
      <c r="D28" s="417" t="s">
        <v>640</v>
      </c>
      <c r="E28" s="417"/>
      <c r="F28" s="417"/>
      <c r="G28" s="417"/>
      <c r="H28" s="417"/>
      <c r="I28" s="417"/>
      <c r="J28" s="417"/>
      <c r="K28" s="290"/>
    </row>
    <row r="29" spans="2:11" ht="15" customHeight="1">
      <c r="B29" s="293"/>
      <c r="C29" s="294"/>
      <c r="D29" s="417" t="s">
        <v>641</v>
      </c>
      <c r="E29" s="417"/>
      <c r="F29" s="417"/>
      <c r="G29" s="417"/>
      <c r="H29" s="417"/>
      <c r="I29" s="417"/>
      <c r="J29" s="417"/>
      <c r="K29" s="290"/>
    </row>
    <row r="30" spans="2:11" ht="12.75" customHeight="1">
      <c r="B30" s="293"/>
      <c r="C30" s="294"/>
      <c r="D30" s="294"/>
      <c r="E30" s="294"/>
      <c r="F30" s="294"/>
      <c r="G30" s="294"/>
      <c r="H30" s="294"/>
      <c r="I30" s="294"/>
      <c r="J30" s="294"/>
      <c r="K30" s="290"/>
    </row>
    <row r="31" spans="2:11" ht="15" customHeight="1">
      <c r="B31" s="293"/>
      <c r="C31" s="294"/>
      <c r="D31" s="417" t="s">
        <v>642</v>
      </c>
      <c r="E31" s="417"/>
      <c r="F31" s="417"/>
      <c r="G31" s="417"/>
      <c r="H31" s="417"/>
      <c r="I31" s="417"/>
      <c r="J31" s="417"/>
      <c r="K31" s="290"/>
    </row>
    <row r="32" spans="2:11" ht="15" customHeight="1">
      <c r="B32" s="293"/>
      <c r="C32" s="294"/>
      <c r="D32" s="417" t="s">
        <v>643</v>
      </c>
      <c r="E32" s="417"/>
      <c r="F32" s="417"/>
      <c r="G32" s="417"/>
      <c r="H32" s="417"/>
      <c r="I32" s="417"/>
      <c r="J32" s="417"/>
      <c r="K32" s="290"/>
    </row>
    <row r="33" spans="2:11" ht="15" customHeight="1">
      <c r="B33" s="293"/>
      <c r="C33" s="294"/>
      <c r="D33" s="417" t="s">
        <v>644</v>
      </c>
      <c r="E33" s="417"/>
      <c r="F33" s="417"/>
      <c r="G33" s="417"/>
      <c r="H33" s="417"/>
      <c r="I33" s="417"/>
      <c r="J33" s="417"/>
      <c r="K33" s="290"/>
    </row>
    <row r="34" spans="2:11" ht="15" customHeight="1">
      <c r="B34" s="293"/>
      <c r="C34" s="294"/>
      <c r="D34" s="292"/>
      <c r="E34" s="296" t="s">
        <v>125</v>
      </c>
      <c r="F34" s="292"/>
      <c r="G34" s="417" t="s">
        <v>645</v>
      </c>
      <c r="H34" s="417"/>
      <c r="I34" s="417"/>
      <c r="J34" s="417"/>
      <c r="K34" s="290"/>
    </row>
    <row r="35" spans="2:11" ht="30.75" customHeight="1">
      <c r="B35" s="293"/>
      <c r="C35" s="294"/>
      <c r="D35" s="292"/>
      <c r="E35" s="296" t="s">
        <v>646</v>
      </c>
      <c r="F35" s="292"/>
      <c r="G35" s="417" t="s">
        <v>647</v>
      </c>
      <c r="H35" s="417"/>
      <c r="I35" s="417"/>
      <c r="J35" s="417"/>
      <c r="K35" s="290"/>
    </row>
    <row r="36" spans="2:11" ht="15" customHeight="1">
      <c r="B36" s="293"/>
      <c r="C36" s="294"/>
      <c r="D36" s="292"/>
      <c r="E36" s="296" t="s">
        <v>55</v>
      </c>
      <c r="F36" s="292"/>
      <c r="G36" s="417" t="s">
        <v>648</v>
      </c>
      <c r="H36" s="417"/>
      <c r="I36" s="417"/>
      <c r="J36" s="417"/>
      <c r="K36" s="290"/>
    </row>
    <row r="37" spans="2:11" ht="15" customHeight="1">
      <c r="B37" s="293"/>
      <c r="C37" s="294"/>
      <c r="D37" s="292"/>
      <c r="E37" s="296" t="s">
        <v>126</v>
      </c>
      <c r="F37" s="292"/>
      <c r="G37" s="417" t="s">
        <v>649</v>
      </c>
      <c r="H37" s="417"/>
      <c r="I37" s="417"/>
      <c r="J37" s="417"/>
      <c r="K37" s="290"/>
    </row>
    <row r="38" spans="2:11" ht="15" customHeight="1">
      <c r="B38" s="293"/>
      <c r="C38" s="294"/>
      <c r="D38" s="292"/>
      <c r="E38" s="296" t="s">
        <v>127</v>
      </c>
      <c r="F38" s="292"/>
      <c r="G38" s="417" t="s">
        <v>650</v>
      </c>
      <c r="H38" s="417"/>
      <c r="I38" s="417"/>
      <c r="J38" s="417"/>
      <c r="K38" s="290"/>
    </row>
    <row r="39" spans="2:11" ht="15" customHeight="1">
      <c r="B39" s="293"/>
      <c r="C39" s="294"/>
      <c r="D39" s="292"/>
      <c r="E39" s="296" t="s">
        <v>128</v>
      </c>
      <c r="F39" s="292"/>
      <c r="G39" s="417" t="s">
        <v>651</v>
      </c>
      <c r="H39" s="417"/>
      <c r="I39" s="417"/>
      <c r="J39" s="417"/>
      <c r="K39" s="290"/>
    </row>
    <row r="40" spans="2:11" ht="15" customHeight="1">
      <c r="B40" s="293"/>
      <c r="C40" s="294"/>
      <c r="D40" s="292"/>
      <c r="E40" s="296" t="s">
        <v>652</v>
      </c>
      <c r="F40" s="292"/>
      <c r="G40" s="417" t="s">
        <v>653</v>
      </c>
      <c r="H40" s="417"/>
      <c r="I40" s="417"/>
      <c r="J40" s="417"/>
      <c r="K40" s="290"/>
    </row>
    <row r="41" spans="2:11" ht="15" customHeight="1">
      <c r="B41" s="293"/>
      <c r="C41" s="294"/>
      <c r="D41" s="292"/>
      <c r="E41" s="296"/>
      <c r="F41" s="292"/>
      <c r="G41" s="417" t="s">
        <v>654</v>
      </c>
      <c r="H41" s="417"/>
      <c r="I41" s="417"/>
      <c r="J41" s="417"/>
      <c r="K41" s="290"/>
    </row>
    <row r="42" spans="2:11" ht="15" customHeight="1">
      <c r="B42" s="293"/>
      <c r="C42" s="294"/>
      <c r="D42" s="292"/>
      <c r="E42" s="296" t="s">
        <v>655</v>
      </c>
      <c r="F42" s="292"/>
      <c r="G42" s="417" t="s">
        <v>656</v>
      </c>
      <c r="H42" s="417"/>
      <c r="I42" s="417"/>
      <c r="J42" s="417"/>
      <c r="K42" s="290"/>
    </row>
    <row r="43" spans="2:11" ht="15" customHeight="1">
      <c r="B43" s="293"/>
      <c r="C43" s="294"/>
      <c r="D43" s="292"/>
      <c r="E43" s="296" t="s">
        <v>130</v>
      </c>
      <c r="F43" s="292"/>
      <c r="G43" s="417" t="s">
        <v>657</v>
      </c>
      <c r="H43" s="417"/>
      <c r="I43" s="417"/>
      <c r="J43" s="417"/>
      <c r="K43" s="290"/>
    </row>
    <row r="44" spans="2:11" ht="12.75" customHeight="1">
      <c r="B44" s="293"/>
      <c r="C44" s="294"/>
      <c r="D44" s="292"/>
      <c r="E44" s="292"/>
      <c r="F44" s="292"/>
      <c r="G44" s="292"/>
      <c r="H44" s="292"/>
      <c r="I44" s="292"/>
      <c r="J44" s="292"/>
      <c r="K44" s="290"/>
    </row>
    <row r="45" spans="2:11" ht="15" customHeight="1">
      <c r="B45" s="293"/>
      <c r="C45" s="294"/>
      <c r="D45" s="417" t="s">
        <v>658</v>
      </c>
      <c r="E45" s="417"/>
      <c r="F45" s="417"/>
      <c r="G45" s="417"/>
      <c r="H45" s="417"/>
      <c r="I45" s="417"/>
      <c r="J45" s="417"/>
      <c r="K45" s="290"/>
    </row>
    <row r="46" spans="2:11" ht="15" customHeight="1">
      <c r="B46" s="293"/>
      <c r="C46" s="294"/>
      <c r="D46" s="294"/>
      <c r="E46" s="417" t="s">
        <v>659</v>
      </c>
      <c r="F46" s="417"/>
      <c r="G46" s="417"/>
      <c r="H46" s="417"/>
      <c r="I46" s="417"/>
      <c r="J46" s="417"/>
      <c r="K46" s="290"/>
    </row>
    <row r="47" spans="2:11" ht="15" customHeight="1">
      <c r="B47" s="293"/>
      <c r="C47" s="294"/>
      <c r="D47" s="294"/>
      <c r="E47" s="417" t="s">
        <v>660</v>
      </c>
      <c r="F47" s="417"/>
      <c r="G47" s="417"/>
      <c r="H47" s="417"/>
      <c r="I47" s="417"/>
      <c r="J47" s="417"/>
      <c r="K47" s="290"/>
    </row>
    <row r="48" spans="2:11" ht="15" customHeight="1">
      <c r="B48" s="293"/>
      <c r="C48" s="294"/>
      <c r="D48" s="294"/>
      <c r="E48" s="417" t="s">
        <v>661</v>
      </c>
      <c r="F48" s="417"/>
      <c r="G48" s="417"/>
      <c r="H48" s="417"/>
      <c r="I48" s="417"/>
      <c r="J48" s="417"/>
      <c r="K48" s="290"/>
    </row>
    <row r="49" spans="2:11" ht="15" customHeight="1">
      <c r="B49" s="293"/>
      <c r="C49" s="294"/>
      <c r="D49" s="417" t="s">
        <v>662</v>
      </c>
      <c r="E49" s="417"/>
      <c r="F49" s="417"/>
      <c r="G49" s="417"/>
      <c r="H49" s="417"/>
      <c r="I49" s="417"/>
      <c r="J49" s="417"/>
      <c r="K49" s="290"/>
    </row>
    <row r="50" spans="2:11" ht="25.5" customHeight="1">
      <c r="B50" s="289"/>
      <c r="C50" s="418" t="s">
        <v>663</v>
      </c>
      <c r="D50" s="418"/>
      <c r="E50" s="418"/>
      <c r="F50" s="418"/>
      <c r="G50" s="418"/>
      <c r="H50" s="418"/>
      <c r="I50" s="418"/>
      <c r="J50" s="418"/>
      <c r="K50" s="290"/>
    </row>
    <row r="51" spans="2:11" ht="5.25" customHeight="1">
      <c r="B51" s="289"/>
      <c r="C51" s="291"/>
      <c r="D51" s="291"/>
      <c r="E51" s="291"/>
      <c r="F51" s="291"/>
      <c r="G51" s="291"/>
      <c r="H51" s="291"/>
      <c r="I51" s="291"/>
      <c r="J51" s="291"/>
      <c r="K51" s="290"/>
    </row>
    <row r="52" spans="2:11" ht="15" customHeight="1">
      <c r="B52" s="289"/>
      <c r="C52" s="417" t="s">
        <v>664</v>
      </c>
      <c r="D52" s="417"/>
      <c r="E52" s="417"/>
      <c r="F52" s="417"/>
      <c r="G52" s="417"/>
      <c r="H52" s="417"/>
      <c r="I52" s="417"/>
      <c r="J52" s="417"/>
      <c r="K52" s="290"/>
    </row>
    <row r="53" spans="2:11" ht="15" customHeight="1">
      <c r="B53" s="289"/>
      <c r="C53" s="417" t="s">
        <v>665</v>
      </c>
      <c r="D53" s="417"/>
      <c r="E53" s="417"/>
      <c r="F53" s="417"/>
      <c r="G53" s="417"/>
      <c r="H53" s="417"/>
      <c r="I53" s="417"/>
      <c r="J53" s="417"/>
      <c r="K53" s="290"/>
    </row>
    <row r="54" spans="2:11" ht="12.75" customHeight="1">
      <c r="B54" s="289"/>
      <c r="C54" s="292"/>
      <c r="D54" s="292"/>
      <c r="E54" s="292"/>
      <c r="F54" s="292"/>
      <c r="G54" s="292"/>
      <c r="H54" s="292"/>
      <c r="I54" s="292"/>
      <c r="J54" s="292"/>
      <c r="K54" s="290"/>
    </row>
    <row r="55" spans="2:11" ht="15" customHeight="1">
      <c r="B55" s="289"/>
      <c r="C55" s="417" t="s">
        <v>666</v>
      </c>
      <c r="D55" s="417"/>
      <c r="E55" s="417"/>
      <c r="F55" s="417"/>
      <c r="G55" s="417"/>
      <c r="H55" s="417"/>
      <c r="I55" s="417"/>
      <c r="J55" s="417"/>
      <c r="K55" s="290"/>
    </row>
    <row r="56" spans="2:11" ht="15" customHeight="1">
      <c r="B56" s="289"/>
      <c r="C56" s="294"/>
      <c r="D56" s="417" t="s">
        <v>667</v>
      </c>
      <c r="E56" s="417"/>
      <c r="F56" s="417"/>
      <c r="G56" s="417"/>
      <c r="H56" s="417"/>
      <c r="I56" s="417"/>
      <c r="J56" s="417"/>
      <c r="K56" s="290"/>
    </row>
    <row r="57" spans="2:11" ht="15" customHeight="1">
      <c r="B57" s="289"/>
      <c r="C57" s="294"/>
      <c r="D57" s="417" t="s">
        <v>668</v>
      </c>
      <c r="E57" s="417"/>
      <c r="F57" s="417"/>
      <c r="G57" s="417"/>
      <c r="H57" s="417"/>
      <c r="I57" s="417"/>
      <c r="J57" s="417"/>
      <c r="K57" s="290"/>
    </row>
    <row r="58" spans="2:11" ht="15" customHeight="1">
      <c r="B58" s="289"/>
      <c r="C58" s="294"/>
      <c r="D58" s="417" t="s">
        <v>669</v>
      </c>
      <c r="E58" s="417"/>
      <c r="F58" s="417"/>
      <c r="G58" s="417"/>
      <c r="H58" s="417"/>
      <c r="I58" s="417"/>
      <c r="J58" s="417"/>
      <c r="K58" s="290"/>
    </row>
    <row r="59" spans="2:11" ht="15" customHeight="1">
      <c r="B59" s="289"/>
      <c r="C59" s="294"/>
      <c r="D59" s="417" t="s">
        <v>670</v>
      </c>
      <c r="E59" s="417"/>
      <c r="F59" s="417"/>
      <c r="G59" s="417"/>
      <c r="H59" s="417"/>
      <c r="I59" s="417"/>
      <c r="J59" s="417"/>
      <c r="K59" s="290"/>
    </row>
    <row r="60" spans="2:11" ht="15" customHeight="1">
      <c r="B60" s="289"/>
      <c r="C60" s="294"/>
      <c r="D60" s="416" t="s">
        <v>671</v>
      </c>
      <c r="E60" s="416"/>
      <c r="F60" s="416"/>
      <c r="G60" s="416"/>
      <c r="H60" s="416"/>
      <c r="I60" s="416"/>
      <c r="J60" s="416"/>
      <c r="K60" s="290"/>
    </row>
    <row r="61" spans="2:11" ht="15" customHeight="1">
      <c r="B61" s="289"/>
      <c r="C61" s="294"/>
      <c r="D61" s="417" t="s">
        <v>672</v>
      </c>
      <c r="E61" s="417"/>
      <c r="F61" s="417"/>
      <c r="G61" s="417"/>
      <c r="H61" s="417"/>
      <c r="I61" s="417"/>
      <c r="J61" s="417"/>
      <c r="K61" s="290"/>
    </row>
    <row r="62" spans="2:11" ht="12.75" customHeight="1">
      <c r="B62" s="289"/>
      <c r="C62" s="294"/>
      <c r="D62" s="294"/>
      <c r="E62" s="297"/>
      <c r="F62" s="294"/>
      <c r="G62" s="294"/>
      <c r="H62" s="294"/>
      <c r="I62" s="294"/>
      <c r="J62" s="294"/>
      <c r="K62" s="290"/>
    </row>
    <row r="63" spans="2:11" ht="15" customHeight="1">
      <c r="B63" s="289"/>
      <c r="C63" s="294"/>
      <c r="D63" s="417" t="s">
        <v>673</v>
      </c>
      <c r="E63" s="417"/>
      <c r="F63" s="417"/>
      <c r="G63" s="417"/>
      <c r="H63" s="417"/>
      <c r="I63" s="417"/>
      <c r="J63" s="417"/>
      <c r="K63" s="290"/>
    </row>
    <row r="64" spans="2:11" ht="15" customHeight="1">
      <c r="B64" s="289"/>
      <c r="C64" s="294"/>
      <c r="D64" s="416" t="s">
        <v>674</v>
      </c>
      <c r="E64" s="416"/>
      <c r="F64" s="416"/>
      <c r="G64" s="416"/>
      <c r="H64" s="416"/>
      <c r="I64" s="416"/>
      <c r="J64" s="416"/>
      <c r="K64" s="290"/>
    </row>
    <row r="65" spans="2:11" ht="15" customHeight="1">
      <c r="B65" s="289"/>
      <c r="C65" s="294"/>
      <c r="D65" s="417" t="s">
        <v>675</v>
      </c>
      <c r="E65" s="417"/>
      <c r="F65" s="417"/>
      <c r="G65" s="417"/>
      <c r="H65" s="417"/>
      <c r="I65" s="417"/>
      <c r="J65" s="417"/>
      <c r="K65" s="290"/>
    </row>
    <row r="66" spans="2:11" ht="15" customHeight="1">
      <c r="B66" s="289"/>
      <c r="C66" s="294"/>
      <c r="D66" s="417" t="s">
        <v>676</v>
      </c>
      <c r="E66" s="417"/>
      <c r="F66" s="417"/>
      <c r="G66" s="417"/>
      <c r="H66" s="417"/>
      <c r="I66" s="417"/>
      <c r="J66" s="417"/>
      <c r="K66" s="290"/>
    </row>
    <row r="67" spans="2:11" ht="15" customHeight="1">
      <c r="B67" s="289"/>
      <c r="C67" s="294"/>
      <c r="D67" s="417" t="s">
        <v>677</v>
      </c>
      <c r="E67" s="417"/>
      <c r="F67" s="417"/>
      <c r="G67" s="417"/>
      <c r="H67" s="417"/>
      <c r="I67" s="417"/>
      <c r="J67" s="417"/>
      <c r="K67" s="290"/>
    </row>
    <row r="68" spans="2:11" ht="15" customHeight="1">
      <c r="B68" s="289"/>
      <c r="C68" s="294"/>
      <c r="D68" s="417" t="s">
        <v>678</v>
      </c>
      <c r="E68" s="417"/>
      <c r="F68" s="417"/>
      <c r="G68" s="417"/>
      <c r="H68" s="417"/>
      <c r="I68" s="417"/>
      <c r="J68" s="417"/>
      <c r="K68" s="290"/>
    </row>
    <row r="69" spans="2:11" ht="12.75" customHeight="1">
      <c r="B69" s="298"/>
      <c r="C69" s="299"/>
      <c r="D69" s="299"/>
      <c r="E69" s="299"/>
      <c r="F69" s="299"/>
      <c r="G69" s="299"/>
      <c r="H69" s="299"/>
      <c r="I69" s="299"/>
      <c r="J69" s="299"/>
      <c r="K69" s="300"/>
    </row>
    <row r="70" spans="2:11" ht="18.75" customHeight="1">
      <c r="B70" s="301"/>
      <c r="C70" s="301"/>
      <c r="D70" s="301"/>
      <c r="E70" s="301"/>
      <c r="F70" s="301"/>
      <c r="G70" s="301"/>
      <c r="H70" s="301"/>
      <c r="I70" s="301"/>
      <c r="J70" s="301"/>
      <c r="K70" s="302"/>
    </row>
    <row r="71" spans="2:11" ht="18.75" customHeight="1">
      <c r="B71" s="302"/>
      <c r="C71" s="302"/>
      <c r="D71" s="302"/>
      <c r="E71" s="302"/>
      <c r="F71" s="302"/>
      <c r="G71" s="302"/>
      <c r="H71" s="302"/>
      <c r="I71" s="302"/>
      <c r="J71" s="302"/>
      <c r="K71" s="302"/>
    </row>
    <row r="72" spans="2:11" ht="7.5" customHeight="1">
      <c r="B72" s="303"/>
      <c r="C72" s="304"/>
      <c r="D72" s="304"/>
      <c r="E72" s="304"/>
      <c r="F72" s="304"/>
      <c r="G72" s="304"/>
      <c r="H72" s="304"/>
      <c r="I72" s="304"/>
      <c r="J72" s="304"/>
      <c r="K72" s="305"/>
    </row>
    <row r="73" spans="2:11" ht="45" customHeight="1">
      <c r="B73" s="306"/>
      <c r="C73" s="415" t="s">
        <v>91</v>
      </c>
      <c r="D73" s="415"/>
      <c r="E73" s="415"/>
      <c r="F73" s="415"/>
      <c r="G73" s="415"/>
      <c r="H73" s="415"/>
      <c r="I73" s="415"/>
      <c r="J73" s="415"/>
      <c r="K73" s="307"/>
    </row>
    <row r="74" spans="2:11" ht="17.25" customHeight="1">
      <c r="B74" s="306"/>
      <c r="C74" s="308" t="s">
        <v>679</v>
      </c>
      <c r="D74" s="308"/>
      <c r="E74" s="308"/>
      <c r="F74" s="308" t="s">
        <v>680</v>
      </c>
      <c r="G74" s="309"/>
      <c r="H74" s="308" t="s">
        <v>126</v>
      </c>
      <c r="I74" s="308" t="s">
        <v>59</v>
      </c>
      <c r="J74" s="308" t="s">
        <v>681</v>
      </c>
      <c r="K74" s="307"/>
    </row>
    <row r="75" spans="2:11" ht="17.25" customHeight="1">
      <c r="B75" s="306"/>
      <c r="C75" s="310" t="s">
        <v>682</v>
      </c>
      <c r="D75" s="310"/>
      <c r="E75" s="310"/>
      <c r="F75" s="311" t="s">
        <v>683</v>
      </c>
      <c r="G75" s="312"/>
      <c r="H75" s="310"/>
      <c r="I75" s="310"/>
      <c r="J75" s="310" t="s">
        <v>684</v>
      </c>
      <c r="K75" s="307"/>
    </row>
    <row r="76" spans="2:11" ht="5.25" customHeight="1">
      <c r="B76" s="306"/>
      <c r="C76" s="313"/>
      <c r="D76" s="313"/>
      <c r="E76" s="313"/>
      <c r="F76" s="313"/>
      <c r="G76" s="314"/>
      <c r="H76" s="313"/>
      <c r="I76" s="313"/>
      <c r="J76" s="313"/>
      <c r="K76" s="307"/>
    </row>
    <row r="77" spans="2:11" ht="15" customHeight="1">
      <c r="B77" s="306"/>
      <c r="C77" s="296" t="s">
        <v>55</v>
      </c>
      <c r="D77" s="313"/>
      <c r="E77" s="313"/>
      <c r="F77" s="315" t="s">
        <v>685</v>
      </c>
      <c r="G77" s="314"/>
      <c r="H77" s="296" t="s">
        <v>686</v>
      </c>
      <c r="I77" s="296" t="s">
        <v>687</v>
      </c>
      <c r="J77" s="296">
        <v>20</v>
      </c>
      <c r="K77" s="307"/>
    </row>
    <row r="78" spans="2:11" ht="15" customHeight="1">
      <c r="B78" s="306"/>
      <c r="C78" s="296" t="s">
        <v>688</v>
      </c>
      <c r="D78" s="296"/>
      <c r="E78" s="296"/>
      <c r="F78" s="315" t="s">
        <v>685</v>
      </c>
      <c r="G78" s="314"/>
      <c r="H78" s="296" t="s">
        <v>689</v>
      </c>
      <c r="I78" s="296" t="s">
        <v>687</v>
      </c>
      <c r="J78" s="296">
        <v>120</v>
      </c>
      <c r="K78" s="307"/>
    </row>
    <row r="79" spans="2:11" ht="15" customHeight="1">
      <c r="B79" s="316"/>
      <c r="C79" s="296" t="s">
        <v>690</v>
      </c>
      <c r="D79" s="296"/>
      <c r="E79" s="296"/>
      <c r="F79" s="315" t="s">
        <v>691</v>
      </c>
      <c r="G79" s="314"/>
      <c r="H79" s="296" t="s">
        <v>692</v>
      </c>
      <c r="I79" s="296" t="s">
        <v>687</v>
      </c>
      <c r="J79" s="296">
        <v>50</v>
      </c>
      <c r="K79" s="307"/>
    </row>
    <row r="80" spans="2:11" ht="15" customHeight="1">
      <c r="B80" s="316"/>
      <c r="C80" s="296" t="s">
        <v>693</v>
      </c>
      <c r="D80" s="296"/>
      <c r="E80" s="296"/>
      <c r="F80" s="315" t="s">
        <v>685</v>
      </c>
      <c r="G80" s="314"/>
      <c r="H80" s="296" t="s">
        <v>694</v>
      </c>
      <c r="I80" s="296" t="s">
        <v>695</v>
      </c>
      <c r="J80" s="296"/>
      <c r="K80" s="307"/>
    </row>
    <row r="81" spans="2:11" ht="15" customHeight="1">
      <c r="B81" s="316"/>
      <c r="C81" s="317" t="s">
        <v>696</v>
      </c>
      <c r="D81" s="317"/>
      <c r="E81" s="317"/>
      <c r="F81" s="318" t="s">
        <v>691</v>
      </c>
      <c r="G81" s="317"/>
      <c r="H81" s="317" t="s">
        <v>697</v>
      </c>
      <c r="I81" s="317" t="s">
        <v>687</v>
      </c>
      <c r="J81" s="317">
        <v>15</v>
      </c>
      <c r="K81" s="307"/>
    </row>
    <row r="82" spans="2:11" ht="15" customHeight="1">
      <c r="B82" s="316"/>
      <c r="C82" s="317" t="s">
        <v>698</v>
      </c>
      <c r="D82" s="317"/>
      <c r="E82" s="317"/>
      <c r="F82" s="318" t="s">
        <v>691</v>
      </c>
      <c r="G82" s="317"/>
      <c r="H82" s="317" t="s">
        <v>699</v>
      </c>
      <c r="I82" s="317" t="s">
        <v>687</v>
      </c>
      <c r="J82" s="317">
        <v>15</v>
      </c>
      <c r="K82" s="307"/>
    </row>
    <row r="83" spans="2:11" ht="15" customHeight="1">
      <c r="B83" s="316"/>
      <c r="C83" s="317" t="s">
        <v>700</v>
      </c>
      <c r="D83" s="317"/>
      <c r="E83" s="317"/>
      <c r="F83" s="318" t="s">
        <v>691</v>
      </c>
      <c r="G83" s="317"/>
      <c r="H83" s="317" t="s">
        <v>701</v>
      </c>
      <c r="I83" s="317" t="s">
        <v>687</v>
      </c>
      <c r="J83" s="317">
        <v>20</v>
      </c>
      <c r="K83" s="307"/>
    </row>
    <row r="84" spans="2:11" ht="15" customHeight="1">
      <c r="B84" s="316"/>
      <c r="C84" s="317" t="s">
        <v>702</v>
      </c>
      <c r="D84" s="317"/>
      <c r="E84" s="317"/>
      <c r="F84" s="318" t="s">
        <v>691</v>
      </c>
      <c r="G84" s="317"/>
      <c r="H84" s="317" t="s">
        <v>703</v>
      </c>
      <c r="I84" s="317" t="s">
        <v>687</v>
      </c>
      <c r="J84" s="317">
        <v>20</v>
      </c>
      <c r="K84" s="307"/>
    </row>
    <row r="85" spans="2:11" ht="15" customHeight="1">
      <c r="B85" s="316"/>
      <c r="C85" s="296" t="s">
        <v>704</v>
      </c>
      <c r="D85" s="296"/>
      <c r="E85" s="296"/>
      <c r="F85" s="315" t="s">
        <v>691</v>
      </c>
      <c r="G85" s="314"/>
      <c r="H85" s="296" t="s">
        <v>705</v>
      </c>
      <c r="I85" s="296" t="s">
        <v>687</v>
      </c>
      <c r="J85" s="296">
        <v>50</v>
      </c>
      <c r="K85" s="307"/>
    </row>
    <row r="86" spans="2:11" ht="15" customHeight="1">
      <c r="B86" s="316"/>
      <c r="C86" s="296" t="s">
        <v>706</v>
      </c>
      <c r="D86" s="296"/>
      <c r="E86" s="296"/>
      <c r="F86" s="315" t="s">
        <v>691</v>
      </c>
      <c r="G86" s="314"/>
      <c r="H86" s="296" t="s">
        <v>707</v>
      </c>
      <c r="I86" s="296" t="s">
        <v>687</v>
      </c>
      <c r="J86" s="296">
        <v>20</v>
      </c>
      <c r="K86" s="307"/>
    </row>
    <row r="87" spans="2:11" ht="15" customHeight="1">
      <c r="B87" s="316"/>
      <c r="C87" s="296" t="s">
        <v>708</v>
      </c>
      <c r="D87" s="296"/>
      <c r="E87" s="296"/>
      <c r="F87" s="315" t="s">
        <v>691</v>
      </c>
      <c r="G87" s="314"/>
      <c r="H87" s="296" t="s">
        <v>709</v>
      </c>
      <c r="I87" s="296" t="s">
        <v>687</v>
      </c>
      <c r="J87" s="296">
        <v>20</v>
      </c>
      <c r="K87" s="307"/>
    </row>
    <row r="88" spans="2:11" ht="15" customHeight="1">
      <c r="B88" s="316"/>
      <c r="C88" s="296" t="s">
        <v>710</v>
      </c>
      <c r="D88" s="296"/>
      <c r="E88" s="296"/>
      <c r="F88" s="315" t="s">
        <v>691</v>
      </c>
      <c r="G88" s="314"/>
      <c r="H88" s="296" t="s">
        <v>711</v>
      </c>
      <c r="I88" s="296" t="s">
        <v>687</v>
      </c>
      <c r="J88" s="296">
        <v>50</v>
      </c>
      <c r="K88" s="307"/>
    </row>
    <row r="89" spans="2:11" ht="15" customHeight="1">
      <c r="B89" s="316"/>
      <c r="C89" s="296" t="s">
        <v>712</v>
      </c>
      <c r="D89" s="296"/>
      <c r="E89" s="296"/>
      <c r="F89" s="315" t="s">
        <v>691</v>
      </c>
      <c r="G89" s="314"/>
      <c r="H89" s="296" t="s">
        <v>712</v>
      </c>
      <c r="I89" s="296" t="s">
        <v>687</v>
      </c>
      <c r="J89" s="296">
        <v>50</v>
      </c>
      <c r="K89" s="307"/>
    </row>
    <row r="90" spans="2:11" ht="15" customHeight="1">
      <c r="B90" s="316"/>
      <c r="C90" s="296" t="s">
        <v>131</v>
      </c>
      <c r="D90" s="296"/>
      <c r="E90" s="296"/>
      <c r="F90" s="315" t="s">
        <v>691</v>
      </c>
      <c r="G90" s="314"/>
      <c r="H90" s="296" t="s">
        <v>713</v>
      </c>
      <c r="I90" s="296" t="s">
        <v>687</v>
      </c>
      <c r="J90" s="296">
        <v>255</v>
      </c>
      <c r="K90" s="307"/>
    </row>
    <row r="91" spans="2:11" ht="15" customHeight="1">
      <c r="B91" s="316"/>
      <c r="C91" s="296" t="s">
        <v>714</v>
      </c>
      <c r="D91" s="296"/>
      <c r="E91" s="296"/>
      <c r="F91" s="315" t="s">
        <v>685</v>
      </c>
      <c r="G91" s="314"/>
      <c r="H91" s="296" t="s">
        <v>715</v>
      </c>
      <c r="I91" s="296" t="s">
        <v>716</v>
      </c>
      <c r="J91" s="296"/>
      <c r="K91" s="307"/>
    </row>
    <row r="92" spans="2:11" ht="15" customHeight="1">
      <c r="B92" s="316"/>
      <c r="C92" s="296" t="s">
        <v>717</v>
      </c>
      <c r="D92" s="296"/>
      <c r="E92" s="296"/>
      <c r="F92" s="315" t="s">
        <v>685</v>
      </c>
      <c r="G92" s="314"/>
      <c r="H92" s="296" t="s">
        <v>718</v>
      </c>
      <c r="I92" s="296" t="s">
        <v>719</v>
      </c>
      <c r="J92" s="296"/>
      <c r="K92" s="307"/>
    </row>
    <row r="93" spans="2:11" ht="15" customHeight="1">
      <c r="B93" s="316"/>
      <c r="C93" s="296" t="s">
        <v>720</v>
      </c>
      <c r="D93" s="296"/>
      <c r="E93" s="296"/>
      <c r="F93" s="315" t="s">
        <v>685</v>
      </c>
      <c r="G93" s="314"/>
      <c r="H93" s="296" t="s">
        <v>720</v>
      </c>
      <c r="I93" s="296" t="s">
        <v>719</v>
      </c>
      <c r="J93" s="296"/>
      <c r="K93" s="307"/>
    </row>
    <row r="94" spans="2:11" ht="15" customHeight="1">
      <c r="B94" s="316"/>
      <c r="C94" s="296" t="s">
        <v>40</v>
      </c>
      <c r="D94" s="296"/>
      <c r="E94" s="296"/>
      <c r="F94" s="315" t="s">
        <v>685</v>
      </c>
      <c r="G94" s="314"/>
      <c r="H94" s="296" t="s">
        <v>721</v>
      </c>
      <c r="I94" s="296" t="s">
        <v>719</v>
      </c>
      <c r="J94" s="296"/>
      <c r="K94" s="307"/>
    </row>
    <row r="95" spans="2:11" ht="15" customHeight="1">
      <c r="B95" s="316"/>
      <c r="C95" s="296" t="s">
        <v>50</v>
      </c>
      <c r="D95" s="296"/>
      <c r="E95" s="296"/>
      <c r="F95" s="315" t="s">
        <v>685</v>
      </c>
      <c r="G95" s="314"/>
      <c r="H95" s="296" t="s">
        <v>722</v>
      </c>
      <c r="I95" s="296" t="s">
        <v>719</v>
      </c>
      <c r="J95" s="296"/>
      <c r="K95" s="307"/>
    </row>
    <row r="96" spans="2:11" ht="15" customHeight="1">
      <c r="B96" s="319"/>
      <c r="C96" s="320"/>
      <c r="D96" s="320"/>
      <c r="E96" s="320"/>
      <c r="F96" s="320"/>
      <c r="G96" s="320"/>
      <c r="H96" s="320"/>
      <c r="I96" s="320"/>
      <c r="J96" s="320"/>
      <c r="K96" s="321"/>
    </row>
    <row r="97" spans="2:11" ht="18.75" customHeight="1">
      <c r="B97" s="322"/>
      <c r="C97" s="323"/>
      <c r="D97" s="323"/>
      <c r="E97" s="323"/>
      <c r="F97" s="323"/>
      <c r="G97" s="323"/>
      <c r="H97" s="323"/>
      <c r="I97" s="323"/>
      <c r="J97" s="323"/>
      <c r="K97" s="322"/>
    </row>
    <row r="98" spans="2:11" ht="18.75" customHeight="1">
      <c r="B98" s="302"/>
      <c r="C98" s="302"/>
      <c r="D98" s="302"/>
      <c r="E98" s="302"/>
      <c r="F98" s="302"/>
      <c r="G98" s="302"/>
      <c r="H98" s="302"/>
      <c r="I98" s="302"/>
      <c r="J98" s="302"/>
      <c r="K98" s="302"/>
    </row>
    <row r="99" spans="2:11" ht="7.5" customHeight="1">
      <c r="B99" s="303"/>
      <c r="C99" s="304"/>
      <c r="D99" s="304"/>
      <c r="E99" s="304"/>
      <c r="F99" s="304"/>
      <c r="G99" s="304"/>
      <c r="H99" s="304"/>
      <c r="I99" s="304"/>
      <c r="J99" s="304"/>
      <c r="K99" s="305"/>
    </row>
    <row r="100" spans="2:11" ht="45" customHeight="1">
      <c r="B100" s="306"/>
      <c r="C100" s="415" t="s">
        <v>723</v>
      </c>
      <c r="D100" s="415"/>
      <c r="E100" s="415"/>
      <c r="F100" s="415"/>
      <c r="G100" s="415"/>
      <c r="H100" s="415"/>
      <c r="I100" s="415"/>
      <c r="J100" s="415"/>
      <c r="K100" s="307"/>
    </row>
    <row r="101" spans="2:11" ht="17.25" customHeight="1">
      <c r="B101" s="306"/>
      <c r="C101" s="308" t="s">
        <v>679</v>
      </c>
      <c r="D101" s="308"/>
      <c r="E101" s="308"/>
      <c r="F101" s="308" t="s">
        <v>680</v>
      </c>
      <c r="G101" s="309"/>
      <c r="H101" s="308" t="s">
        <v>126</v>
      </c>
      <c r="I101" s="308" t="s">
        <v>59</v>
      </c>
      <c r="J101" s="308" t="s">
        <v>681</v>
      </c>
      <c r="K101" s="307"/>
    </row>
    <row r="102" spans="2:11" ht="17.25" customHeight="1">
      <c r="B102" s="306"/>
      <c r="C102" s="310" t="s">
        <v>682</v>
      </c>
      <c r="D102" s="310"/>
      <c r="E102" s="310"/>
      <c r="F102" s="311" t="s">
        <v>683</v>
      </c>
      <c r="G102" s="312"/>
      <c r="H102" s="310"/>
      <c r="I102" s="310"/>
      <c r="J102" s="310" t="s">
        <v>684</v>
      </c>
      <c r="K102" s="307"/>
    </row>
    <row r="103" spans="2:11" ht="5.25" customHeight="1">
      <c r="B103" s="306"/>
      <c r="C103" s="308"/>
      <c r="D103" s="308"/>
      <c r="E103" s="308"/>
      <c r="F103" s="308"/>
      <c r="G103" s="324"/>
      <c r="H103" s="308"/>
      <c r="I103" s="308"/>
      <c r="J103" s="308"/>
      <c r="K103" s="307"/>
    </row>
    <row r="104" spans="2:11" ht="15" customHeight="1">
      <c r="B104" s="306"/>
      <c r="C104" s="296" t="s">
        <v>55</v>
      </c>
      <c r="D104" s="313"/>
      <c r="E104" s="313"/>
      <c r="F104" s="315" t="s">
        <v>685</v>
      </c>
      <c r="G104" s="324"/>
      <c r="H104" s="296" t="s">
        <v>724</v>
      </c>
      <c r="I104" s="296" t="s">
        <v>687</v>
      </c>
      <c r="J104" s="296">
        <v>20</v>
      </c>
      <c r="K104" s="307"/>
    </row>
    <row r="105" spans="2:11" ht="15" customHeight="1">
      <c r="B105" s="306"/>
      <c r="C105" s="296" t="s">
        <v>688</v>
      </c>
      <c r="D105" s="296"/>
      <c r="E105" s="296"/>
      <c r="F105" s="315" t="s">
        <v>685</v>
      </c>
      <c r="G105" s="296"/>
      <c r="H105" s="296" t="s">
        <v>724</v>
      </c>
      <c r="I105" s="296" t="s">
        <v>687</v>
      </c>
      <c r="J105" s="296">
        <v>120</v>
      </c>
      <c r="K105" s="307"/>
    </row>
    <row r="106" spans="2:11" ht="15" customHeight="1">
      <c r="B106" s="316"/>
      <c r="C106" s="296" t="s">
        <v>690</v>
      </c>
      <c r="D106" s="296"/>
      <c r="E106" s="296"/>
      <c r="F106" s="315" t="s">
        <v>691</v>
      </c>
      <c r="G106" s="296"/>
      <c r="H106" s="296" t="s">
        <v>724</v>
      </c>
      <c r="I106" s="296" t="s">
        <v>687</v>
      </c>
      <c r="J106" s="296">
        <v>50</v>
      </c>
      <c r="K106" s="307"/>
    </row>
    <row r="107" spans="2:11" ht="15" customHeight="1">
      <c r="B107" s="316"/>
      <c r="C107" s="296" t="s">
        <v>693</v>
      </c>
      <c r="D107" s="296"/>
      <c r="E107" s="296"/>
      <c r="F107" s="315" t="s">
        <v>685</v>
      </c>
      <c r="G107" s="296"/>
      <c r="H107" s="296" t="s">
        <v>724</v>
      </c>
      <c r="I107" s="296" t="s">
        <v>695</v>
      </c>
      <c r="J107" s="296"/>
      <c r="K107" s="307"/>
    </row>
    <row r="108" spans="2:11" ht="15" customHeight="1">
      <c r="B108" s="316"/>
      <c r="C108" s="296" t="s">
        <v>704</v>
      </c>
      <c r="D108" s="296"/>
      <c r="E108" s="296"/>
      <c r="F108" s="315" t="s">
        <v>691</v>
      </c>
      <c r="G108" s="296"/>
      <c r="H108" s="296" t="s">
        <v>724</v>
      </c>
      <c r="I108" s="296" t="s">
        <v>687</v>
      </c>
      <c r="J108" s="296">
        <v>50</v>
      </c>
      <c r="K108" s="307"/>
    </row>
    <row r="109" spans="2:11" ht="15" customHeight="1">
      <c r="B109" s="316"/>
      <c r="C109" s="296" t="s">
        <v>712</v>
      </c>
      <c r="D109" s="296"/>
      <c r="E109" s="296"/>
      <c r="F109" s="315" t="s">
        <v>691</v>
      </c>
      <c r="G109" s="296"/>
      <c r="H109" s="296" t="s">
        <v>724</v>
      </c>
      <c r="I109" s="296" t="s">
        <v>687</v>
      </c>
      <c r="J109" s="296">
        <v>50</v>
      </c>
      <c r="K109" s="307"/>
    </row>
    <row r="110" spans="2:11" ht="15" customHeight="1">
      <c r="B110" s="316"/>
      <c r="C110" s="296" t="s">
        <v>710</v>
      </c>
      <c r="D110" s="296"/>
      <c r="E110" s="296"/>
      <c r="F110" s="315" t="s">
        <v>691</v>
      </c>
      <c r="G110" s="296"/>
      <c r="H110" s="296" t="s">
        <v>724</v>
      </c>
      <c r="I110" s="296" t="s">
        <v>687</v>
      </c>
      <c r="J110" s="296">
        <v>50</v>
      </c>
      <c r="K110" s="307"/>
    </row>
    <row r="111" spans="2:11" ht="15" customHeight="1">
      <c r="B111" s="316"/>
      <c r="C111" s="296" t="s">
        <v>55</v>
      </c>
      <c r="D111" s="296"/>
      <c r="E111" s="296"/>
      <c r="F111" s="315" t="s">
        <v>685</v>
      </c>
      <c r="G111" s="296"/>
      <c r="H111" s="296" t="s">
        <v>725</v>
      </c>
      <c r="I111" s="296" t="s">
        <v>687</v>
      </c>
      <c r="J111" s="296">
        <v>20</v>
      </c>
      <c r="K111" s="307"/>
    </row>
    <row r="112" spans="2:11" ht="15" customHeight="1">
      <c r="B112" s="316"/>
      <c r="C112" s="296" t="s">
        <v>726</v>
      </c>
      <c r="D112" s="296"/>
      <c r="E112" s="296"/>
      <c r="F112" s="315" t="s">
        <v>685</v>
      </c>
      <c r="G112" s="296"/>
      <c r="H112" s="296" t="s">
        <v>727</v>
      </c>
      <c r="I112" s="296" t="s">
        <v>687</v>
      </c>
      <c r="J112" s="296">
        <v>120</v>
      </c>
      <c r="K112" s="307"/>
    </row>
    <row r="113" spans="2:11" ht="15" customHeight="1">
      <c r="B113" s="316"/>
      <c r="C113" s="296" t="s">
        <v>40</v>
      </c>
      <c r="D113" s="296"/>
      <c r="E113" s="296"/>
      <c r="F113" s="315" t="s">
        <v>685</v>
      </c>
      <c r="G113" s="296"/>
      <c r="H113" s="296" t="s">
        <v>728</v>
      </c>
      <c r="I113" s="296" t="s">
        <v>719</v>
      </c>
      <c r="J113" s="296"/>
      <c r="K113" s="307"/>
    </row>
    <row r="114" spans="2:11" ht="15" customHeight="1">
      <c r="B114" s="316"/>
      <c r="C114" s="296" t="s">
        <v>50</v>
      </c>
      <c r="D114" s="296"/>
      <c r="E114" s="296"/>
      <c r="F114" s="315" t="s">
        <v>685</v>
      </c>
      <c r="G114" s="296"/>
      <c r="H114" s="296" t="s">
        <v>729</v>
      </c>
      <c r="I114" s="296" t="s">
        <v>719</v>
      </c>
      <c r="J114" s="296"/>
      <c r="K114" s="307"/>
    </row>
    <row r="115" spans="2:11" ht="15" customHeight="1">
      <c r="B115" s="316"/>
      <c r="C115" s="296" t="s">
        <v>59</v>
      </c>
      <c r="D115" s="296"/>
      <c r="E115" s="296"/>
      <c r="F115" s="315" t="s">
        <v>685</v>
      </c>
      <c r="G115" s="296"/>
      <c r="H115" s="296" t="s">
        <v>730</v>
      </c>
      <c r="I115" s="296" t="s">
        <v>731</v>
      </c>
      <c r="J115" s="296"/>
      <c r="K115" s="307"/>
    </row>
    <row r="116" spans="2:11" ht="15" customHeight="1">
      <c r="B116" s="319"/>
      <c r="C116" s="325"/>
      <c r="D116" s="325"/>
      <c r="E116" s="325"/>
      <c r="F116" s="325"/>
      <c r="G116" s="325"/>
      <c r="H116" s="325"/>
      <c r="I116" s="325"/>
      <c r="J116" s="325"/>
      <c r="K116" s="321"/>
    </row>
    <row r="117" spans="2:11" ht="18.75" customHeight="1">
      <c r="B117" s="326"/>
      <c r="C117" s="292"/>
      <c r="D117" s="292"/>
      <c r="E117" s="292"/>
      <c r="F117" s="327"/>
      <c r="G117" s="292"/>
      <c r="H117" s="292"/>
      <c r="I117" s="292"/>
      <c r="J117" s="292"/>
      <c r="K117" s="326"/>
    </row>
    <row r="118" spans="2:11" ht="18.75" customHeight="1">
      <c r="B118" s="302"/>
      <c r="C118" s="302"/>
      <c r="D118" s="302"/>
      <c r="E118" s="302"/>
      <c r="F118" s="302"/>
      <c r="G118" s="302"/>
      <c r="H118" s="302"/>
      <c r="I118" s="302"/>
      <c r="J118" s="302"/>
      <c r="K118" s="302"/>
    </row>
    <row r="119" spans="2:11" ht="7.5" customHeight="1">
      <c r="B119" s="328"/>
      <c r="C119" s="329"/>
      <c r="D119" s="329"/>
      <c r="E119" s="329"/>
      <c r="F119" s="329"/>
      <c r="G119" s="329"/>
      <c r="H119" s="329"/>
      <c r="I119" s="329"/>
      <c r="J119" s="329"/>
      <c r="K119" s="330"/>
    </row>
    <row r="120" spans="2:11" ht="45" customHeight="1">
      <c r="B120" s="331"/>
      <c r="C120" s="414" t="s">
        <v>732</v>
      </c>
      <c r="D120" s="414"/>
      <c r="E120" s="414"/>
      <c r="F120" s="414"/>
      <c r="G120" s="414"/>
      <c r="H120" s="414"/>
      <c r="I120" s="414"/>
      <c r="J120" s="414"/>
      <c r="K120" s="332"/>
    </row>
    <row r="121" spans="2:11" ht="17.25" customHeight="1">
      <c r="B121" s="333"/>
      <c r="C121" s="308" t="s">
        <v>679</v>
      </c>
      <c r="D121" s="308"/>
      <c r="E121" s="308"/>
      <c r="F121" s="308" t="s">
        <v>680</v>
      </c>
      <c r="G121" s="309"/>
      <c r="H121" s="308" t="s">
        <v>126</v>
      </c>
      <c r="I121" s="308" t="s">
        <v>59</v>
      </c>
      <c r="J121" s="308" t="s">
        <v>681</v>
      </c>
      <c r="K121" s="334"/>
    </row>
    <row r="122" spans="2:11" ht="17.25" customHeight="1">
      <c r="B122" s="333"/>
      <c r="C122" s="310" t="s">
        <v>682</v>
      </c>
      <c r="D122" s="310"/>
      <c r="E122" s="310"/>
      <c r="F122" s="311" t="s">
        <v>683</v>
      </c>
      <c r="G122" s="312"/>
      <c r="H122" s="310"/>
      <c r="I122" s="310"/>
      <c r="J122" s="310" t="s">
        <v>684</v>
      </c>
      <c r="K122" s="334"/>
    </row>
    <row r="123" spans="2:11" ht="5.25" customHeight="1">
      <c r="B123" s="335"/>
      <c r="C123" s="313"/>
      <c r="D123" s="313"/>
      <c r="E123" s="313"/>
      <c r="F123" s="313"/>
      <c r="G123" s="296"/>
      <c r="H123" s="313"/>
      <c r="I123" s="313"/>
      <c r="J123" s="313"/>
      <c r="K123" s="336"/>
    </row>
    <row r="124" spans="2:11" ht="15" customHeight="1">
      <c r="B124" s="335"/>
      <c r="C124" s="296" t="s">
        <v>688</v>
      </c>
      <c r="D124" s="313"/>
      <c r="E124" s="313"/>
      <c r="F124" s="315" t="s">
        <v>685</v>
      </c>
      <c r="G124" s="296"/>
      <c r="H124" s="296" t="s">
        <v>724</v>
      </c>
      <c r="I124" s="296" t="s">
        <v>687</v>
      </c>
      <c r="J124" s="296">
        <v>120</v>
      </c>
      <c r="K124" s="337"/>
    </row>
    <row r="125" spans="2:11" ht="15" customHeight="1">
      <c r="B125" s="335"/>
      <c r="C125" s="296" t="s">
        <v>733</v>
      </c>
      <c r="D125" s="296"/>
      <c r="E125" s="296"/>
      <c r="F125" s="315" t="s">
        <v>685</v>
      </c>
      <c r="G125" s="296"/>
      <c r="H125" s="296" t="s">
        <v>734</v>
      </c>
      <c r="I125" s="296" t="s">
        <v>687</v>
      </c>
      <c r="J125" s="296" t="s">
        <v>735</v>
      </c>
      <c r="K125" s="337"/>
    </row>
    <row r="126" spans="2:11" ht="15" customHeight="1">
      <c r="B126" s="335"/>
      <c r="C126" s="296" t="s">
        <v>85</v>
      </c>
      <c r="D126" s="296"/>
      <c r="E126" s="296"/>
      <c r="F126" s="315" t="s">
        <v>685</v>
      </c>
      <c r="G126" s="296"/>
      <c r="H126" s="296" t="s">
        <v>736</v>
      </c>
      <c r="I126" s="296" t="s">
        <v>687</v>
      </c>
      <c r="J126" s="296" t="s">
        <v>735</v>
      </c>
      <c r="K126" s="337"/>
    </row>
    <row r="127" spans="2:11" ht="15" customHeight="1">
      <c r="B127" s="335"/>
      <c r="C127" s="296" t="s">
        <v>696</v>
      </c>
      <c r="D127" s="296"/>
      <c r="E127" s="296"/>
      <c r="F127" s="315" t="s">
        <v>691</v>
      </c>
      <c r="G127" s="296"/>
      <c r="H127" s="296" t="s">
        <v>697</v>
      </c>
      <c r="I127" s="296" t="s">
        <v>687</v>
      </c>
      <c r="J127" s="296">
        <v>15</v>
      </c>
      <c r="K127" s="337"/>
    </row>
    <row r="128" spans="2:11" ht="15" customHeight="1">
      <c r="B128" s="335"/>
      <c r="C128" s="317" t="s">
        <v>698</v>
      </c>
      <c r="D128" s="317"/>
      <c r="E128" s="317"/>
      <c r="F128" s="318" t="s">
        <v>691</v>
      </c>
      <c r="G128" s="317"/>
      <c r="H128" s="317" t="s">
        <v>699</v>
      </c>
      <c r="I128" s="317" t="s">
        <v>687</v>
      </c>
      <c r="J128" s="317">
        <v>15</v>
      </c>
      <c r="K128" s="337"/>
    </row>
    <row r="129" spans="2:11" ht="15" customHeight="1">
      <c r="B129" s="335"/>
      <c r="C129" s="317" t="s">
        <v>700</v>
      </c>
      <c r="D129" s="317"/>
      <c r="E129" s="317"/>
      <c r="F129" s="318" t="s">
        <v>691</v>
      </c>
      <c r="G129" s="317"/>
      <c r="H129" s="317" t="s">
        <v>701</v>
      </c>
      <c r="I129" s="317" t="s">
        <v>687</v>
      </c>
      <c r="J129" s="317">
        <v>20</v>
      </c>
      <c r="K129" s="337"/>
    </row>
    <row r="130" spans="2:11" ht="15" customHeight="1">
      <c r="B130" s="335"/>
      <c r="C130" s="317" t="s">
        <v>702</v>
      </c>
      <c r="D130" s="317"/>
      <c r="E130" s="317"/>
      <c r="F130" s="318" t="s">
        <v>691</v>
      </c>
      <c r="G130" s="317"/>
      <c r="H130" s="317" t="s">
        <v>703</v>
      </c>
      <c r="I130" s="317" t="s">
        <v>687</v>
      </c>
      <c r="J130" s="317">
        <v>20</v>
      </c>
      <c r="K130" s="337"/>
    </row>
    <row r="131" spans="2:11" ht="15" customHeight="1">
      <c r="B131" s="335"/>
      <c r="C131" s="296" t="s">
        <v>690</v>
      </c>
      <c r="D131" s="296"/>
      <c r="E131" s="296"/>
      <c r="F131" s="315" t="s">
        <v>691</v>
      </c>
      <c r="G131" s="296"/>
      <c r="H131" s="296" t="s">
        <v>724</v>
      </c>
      <c r="I131" s="296" t="s">
        <v>687</v>
      </c>
      <c r="J131" s="296">
        <v>50</v>
      </c>
      <c r="K131" s="337"/>
    </row>
    <row r="132" spans="2:11" ht="15" customHeight="1">
      <c r="B132" s="335"/>
      <c r="C132" s="296" t="s">
        <v>704</v>
      </c>
      <c r="D132" s="296"/>
      <c r="E132" s="296"/>
      <c r="F132" s="315" t="s">
        <v>691</v>
      </c>
      <c r="G132" s="296"/>
      <c r="H132" s="296" t="s">
        <v>724</v>
      </c>
      <c r="I132" s="296" t="s">
        <v>687</v>
      </c>
      <c r="J132" s="296">
        <v>50</v>
      </c>
      <c r="K132" s="337"/>
    </row>
    <row r="133" spans="2:11" ht="15" customHeight="1">
      <c r="B133" s="335"/>
      <c r="C133" s="296" t="s">
        <v>710</v>
      </c>
      <c r="D133" s="296"/>
      <c r="E133" s="296"/>
      <c r="F133" s="315" t="s">
        <v>691</v>
      </c>
      <c r="G133" s="296"/>
      <c r="H133" s="296" t="s">
        <v>724</v>
      </c>
      <c r="I133" s="296" t="s">
        <v>687</v>
      </c>
      <c r="J133" s="296">
        <v>50</v>
      </c>
      <c r="K133" s="337"/>
    </row>
    <row r="134" spans="2:11" ht="15" customHeight="1">
      <c r="B134" s="335"/>
      <c r="C134" s="296" t="s">
        <v>712</v>
      </c>
      <c r="D134" s="296"/>
      <c r="E134" s="296"/>
      <c r="F134" s="315" t="s">
        <v>691</v>
      </c>
      <c r="G134" s="296"/>
      <c r="H134" s="296" t="s">
        <v>724</v>
      </c>
      <c r="I134" s="296" t="s">
        <v>687</v>
      </c>
      <c r="J134" s="296">
        <v>50</v>
      </c>
      <c r="K134" s="337"/>
    </row>
    <row r="135" spans="2:11" ht="15" customHeight="1">
      <c r="B135" s="335"/>
      <c r="C135" s="296" t="s">
        <v>131</v>
      </c>
      <c r="D135" s="296"/>
      <c r="E135" s="296"/>
      <c r="F135" s="315" t="s">
        <v>691</v>
      </c>
      <c r="G135" s="296"/>
      <c r="H135" s="296" t="s">
        <v>737</v>
      </c>
      <c r="I135" s="296" t="s">
        <v>687</v>
      </c>
      <c r="J135" s="296">
        <v>255</v>
      </c>
      <c r="K135" s="337"/>
    </row>
    <row r="136" spans="2:11" ht="15" customHeight="1">
      <c r="B136" s="335"/>
      <c r="C136" s="296" t="s">
        <v>714</v>
      </c>
      <c r="D136" s="296"/>
      <c r="E136" s="296"/>
      <c r="F136" s="315" t="s">
        <v>685</v>
      </c>
      <c r="G136" s="296"/>
      <c r="H136" s="296" t="s">
        <v>738</v>
      </c>
      <c r="I136" s="296" t="s">
        <v>716</v>
      </c>
      <c r="J136" s="296"/>
      <c r="K136" s="337"/>
    </row>
    <row r="137" spans="2:11" ht="15" customHeight="1">
      <c r="B137" s="335"/>
      <c r="C137" s="296" t="s">
        <v>717</v>
      </c>
      <c r="D137" s="296"/>
      <c r="E137" s="296"/>
      <c r="F137" s="315" t="s">
        <v>685</v>
      </c>
      <c r="G137" s="296"/>
      <c r="H137" s="296" t="s">
        <v>739</v>
      </c>
      <c r="I137" s="296" t="s">
        <v>719</v>
      </c>
      <c r="J137" s="296"/>
      <c r="K137" s="337"/>
    </row>
    <row r="138" spans="2:11" ht="15" customHeight="1">
      <c r="B138" s="335"/>
      <c r="C138" s="296" t="s">
        <v>720</v>
      </c>
      <c r="D138" s="296"/>
      <c r="E138" s="296"/>
      <c r="F138" s="315" t="s">
        <v>685</v>
      </c>
      <c r="G138" s="296"/>
      <c r="H138" s="296" t="s">
        <v>720</v>
      </c>
      <c r="I138" s="296" t="s">
        <v>719</v>
      </c>
      <c r="J138" s="296"/>
      <c r="K138" s="337"/>
    </row>
    <row r="139" spans="2:11" ht="15" customHeight="1">
      <c r="B139" s="335"/>
      <c r="C139" s="296" t="s">
        <v>40</v>
      </c>
      <c r="D139" s="296"/>
      <c r="E139" s="296"/>
      <c r="F139" s="315" t="s">
        <v>685</v>
      </c>
      <c r="G139" s="296"/>
      <c r="H139" s="296" t="s">
        <v>740</v>
      </c>
      <c r="I139" s="296" t="s">
        <v>719</v>
      </c>
      <c r="J139" s="296"/>
      <c r="K139" s="337"/>
    </row>
    <row r="140" spans="2:11" ht="15" customHeight="1">
      <c r="B140" s="335"/>
      <c r="C140" s="296" t="s">
        <v>741</v>
      </c>
      <c r="D140" s="296"/>
      <c r="E140" s="296"/>
      <c r="F140" s="315" t="s">
        <v>685</v>
      </c>
      <c r="G140" s="296"/>
      <c r="H140" s="296" t="s">
        <v>742</v>
      </c>
      <c r="I140" s="296" t="s">
        <v>719</v>
      </c>
      <c r="J140" s="296"/>
      <c r="K140" s="337"/>
    </row>
    <row r="141" spans="2:11" ht="15" customHeight="1">
      <c r="B141" s="338"/>
      <c r="C141" s="339"/>
      <c r="D141" s="339"/>
      <c r="E141" s="339"/>
      <c r="F141" s="339"/>
      <c r="G141" s="339"/>
      <c r="H141" s="339"/>
      <c r="I141" s="339"/>
      <c r="J141" s="339"/>
      <c r="K141" s="340"/>
    </row>
    <row r="142" spans="2:11" ht="18.75" customHeight="1">
      <c r="B142" s="292"/>
      <c r="C142" s="292"/>
      <c r="D142" s="292"/>
      <c r="E142" s="292"/>
      <c r="F142" s="327"/>
      <c r="G142" s="292"/>
      <c r="H142" s="292"/>
      <c r="I142" s="292"/>
      <c r="J142" s="292"/>
      <c r="K142" s="292"/>
    </row>
    <row r="143" spans="2:11" ht="18.75" customHeight="1">
      <c r="B143" s="302"/>
      <c r="C143" s="302"/>
      <c r="D143" s="302"/>
      <c r="E143" s="302"/>
      <c r="F143" s="302"/>
      <c r="G143" s="302"/>
      <c r="H143" s="302"/>
      <c r="I143" s="302"/>
      <c r="J143" s="302"/>
      <c r="K143" s="302"/>
    </row>
    <row r="144" spans="2:11" ht="7.5" customHeight="1">
      <c r="B144" s="303"/>
      <c r="C144" s="304"/>
      <c r="D144" s="304"/>
      <c r="E144" s="304"/>
      <c r="F144" s="304"/>
      <c r="G144" s="304"/>
      <c r="H144" s="304"/>
      <c r="I144" s="304"/>
      <c r="J144" s="304"/>
      <c r="K144" s="305"/>
    </row>
    <row r="145" spans="2:11" ht="45" customHeight="1">
      <c r="B145" s="306"/>
      <c r="C145" s="415" t="s">
        <v>743</v>
      </c>
      <c r="D145" s="415"/>
      <c r="E145" s="415"/>
      <c r="F145" s="415"/>
      <c r="G145" s="415"/>
      <c r="H145" s="415"/>
      <c r="I145" s="415"/>
      <c r="J145" s="415"/>
      <c r="K145" s="307"/>
    </row>
    <row r="146" spans="2:11" ht="17.25" customHeight="1">
      <c r="B146" s="306"/>
      <c r="C146" s="308" t="s">
        <v>679</v>
      </c>
      <c r="D146" s="308"/>
      <c r="E146" s="308"/>
      <c r="F146" s="308" t="s">
        <v>680</v>
      </c>
      <c r="G146" s="309"/>
      <c r="H146" s="308" t="s">
        <v>126</v>
      </c>
      <c r="I146" s="308" t="s">
        <v>59</v>
      </c>
      <c r="J146" s="308" t="s">
        <v>681</v>
      </c>
      <c r="K146" s="307"/>
    </row>
    <row r="147" spans="2:11" ht="17.25" customHeight="1">
      <c r="B147" s="306"/>
      <c r="C147" s="310" t="s">
        <v>682</v>
      </c>
      <c r="D147" s="310"/>
      <c r="E147" s="310"/>
      <c r="F147" s="311" t="s">
        <v>683</v>
      </c>
      <c r="G147" s="312"/>
      <c r="H147" s="310"/>
      <c r="I147" s="310"/>
      <c r="J147" s="310" t="s">
        <v>684</v>
      </c>
      <c r="K147" s="307"/>
    </row>
    <row r="148" spans="2:11" ht="5.25" customHeight="1">
      <c r="B148" s="316"/>
      <c r="C148" s="313"/>
      <c r="D148" s="313"/>
      <c r="E148" s="313"/>
      <c r="F148" s="313"/>
      <c r="G148" s="314"/>
      <c r="H148" s="313"/>
      <c r="I148" s="313"/>
      <c r="J148" s="313"/>
      <c r="K148" s="337"/>
    </row>
    <row r="149" spans="2:11" ht="15" customHeight="1">
      <c r="B149" s="316"/>
      <c r="C149" s="341" t="s">
        <v>688</v>
      </c>
      <c r="D149" s="296"/>
      <c r="E149" s="296"/>
      <c r="F149" s="342" t="s">
        <v>685</v>
      </c>
      <c r="G149" s="296"/>
      <c r="H149" s="341" t="s">
        <v>724</v>
      </c>
      <c r="I149" s="341" t="s">
        <v>687</v>
      </c>
      <c r="J149" s="341">
        <v>120</v>
      </c>
      <c r="K149" s="337"/>
    </row>
    <row r="150" spans="2:11" ht="15" customHeight="1">
      <c r="B150" s="316"/>
      <c r="C150" s="341" t="s">
        <v>733</v>
      </c>
      <c r="D150" s="296"/>
      <c r="E150" s="296"/>
      <c r="F150" s="342" t="s">
        <v>685</v>
      </c>
      <c r="G150" s="296"/>
      <c r="H150" s="341" t="s">
        <v>744</v>
      </c>
      <c r="I150" s="341" t="s">
        <v>687</v>
      </c>
      <c r="J150" s="341" t="s">
        <v>735</v>
      </c>
      <c r="K150" s="337"/>
    </row>
    <row r="151" spans="2:11" ht="15" customHeight="1">
      <c r="B151" s="316"/>
      <c r="C151" s="341" t="s">
        <v>85</v>
      </c>
      <c r="D151" s="296"/>
      <c r="E151" s="296"/>
      <c r="F151" s="342" t="s">
        <v>685</v>
      </c>
      <c r="G151" s="296"/>
      <c r="H151" s="341" t="s">
        <v>745</v>
      </c>
      <c r="I151" s="341" t="s">
        <v>687</v>
      </c>
      <c r="J151" s="341" t="s">
        <v>735</v>
      </c>
      <c r="K151" s="337"/>
    </row>
    <row r="152" spans="2:11" ht="15" customHeight="1">
      <c r="B152" s="316"/>
      <c r="C152" s="341" t="s">
        <v>690</v>
      </c>
      <c r="D152" s="296"/>
      <c r="E152" s="296"/>
      <c r="F152" s="342" t="s">
        <v>691</v>
      </c>
      <c r="G152" s="296"/>
      <c r="H152" s="341" t="s">
        <v>724</v>
      </c>
      <c r="I152" s="341" t="s">
        <v>687</v>
      </c>
      <c r="J152" s="341">
        <v>50</v>
      </c>
      <c r="K152" s="337"/>
    </row>
    <row r="153" spans="2:11" ht="15" customHeight="1">
      <c r="B153" s="316"/>
      <c r="C153" s="341" t="s">
        <v>693</v>
      </c>
      <c r="D153" s="296"/>
      <c r="E153" s="296"/>
      <c r="F153" s="342" t="s">
        <v>685</v>
      </c>
      <c r="G153" s="296"/>
      <c r="H153" s="341" t="s">
        <v>724</v>
      </c>
      <c r="I153" s="341" t="s">
        <v>695</v>
      </c>
      <c r="J153" s="341"/>
      <c r="K153" s="337"/>
    </row>
    <row r="154" spans="2:11" ht="15" customHeight="1">
      <c r="B154" s="316"/>
      <c r="C154" s="341" t="s">
        <v>704</v>
      </c>
      <c r="D154" s="296"/>
      <c r="E154" s="296"/>
      <c r="F154" s="342" t="s">
        <v>691</v>
      </c>
      <c r="G154" s="296"/>
      <c r="H154" s="341" t="s">
        <v>724</v>
      </c>
      <c r="I154" s="341" t="s">
        <v>687</v>
      </c>
      <c r="J154" s="341">
        <v>50</v>
      </c>
      <c r="K154" s="337"/>
    </row>
    <row r="155" spans="2:11" ht="15" customHeight="1">
      <c r="B155" s="316"/>
      <c r="C155" s="341" t="s">
        <v>712</v>
      </c>
      <c r="D155" s="296"/>
      <c r="E155" s="296"/>
      <c r="F155" s="342" t="s">
        <v>691</v>
      </c>
      <c r="G155" s="296"/>
      <c r="H155" s="341" t="s">
        <v>724</v>
      </c>
      <c r="I155" s="341" t="s">
        <v>687</v>
      </c>
      <c r="J155" s="341">
        <v>50</v>
      </c>
      <c r="K155" s="337"/>
    </row>
    <row r="156" spans="2:11" ht="15" customHeight="1">
      <c r="B156" s="316"/>
      <c r="C156" s="341" t="s">
        <v>710</v>
      </c>
      <c r="D156" s="296"/>
      <c r="E156" s="296"/>
      <c r="F156" s="342" t="s">
        <v>691</v>
      </c>
      <c r="G156" s="296"/>
      <c r="H156" s="341" t="s">
        <v>724</v>
      </c>
      <c r="I156" s="341" t="s">
        <v>687</v>
      </c>
      <c r="J156" s="341">
        <v>50</v>
      </c>
      <c r="K156" s="337"/>
    </row>
    <row r="157" spans="2:11" ht="15" customHeight="1">
      <c r="B157" s="316"/>
      <c r="C157" s="341" t="s">
        <v>98</v>
      </c>
      <c r="D157" s="296"/>
      <c r="E157" s="296"/>
      <c r="F157" s="342" t="s">
        <v>685</v>
      </c>
      <c r="G157" s="296"/>
      <c r="H157" s="341" t="s">
        <v>746</v>
      </c>
      <c r="I157" s="341" t="s">
        <v>687</v>
      </c>
      <c r="J157" s="341" t="s">
        <v>747</v>
      </c>
      <c r="K157" s="337"/>
    </row>
    <row r="158" spans="2:11" ht="15" customHeight="1">
      <c r="B158" s="316"/>
      <c r="C158" s="341" t="s">
        <v>748</v>
      </c>
      <c r="D158" s="296"/>
      <c r="E158" s="296"/>
      <c r="F158" s="342" t="s">
        <v>685</v>
      </c>
      <c r="G158" s="296"/>
      <c r="H158" s="341" t="s">
        <v>749</v>
      </c>
      <c r="I158" s="341" t="s">
        <v>719</v>
      </c>
      <c r="J158" s="341"/>
      <c r="K158" s="337"/>
    </row>
    <row r="159" spans="2:11" ht="15" customHeight="1">
      <c r="B159" s="343"/>
      <c r="C159" s="325"/>
      <c r="D159" s="325"/>
      <c r="E159" s="325"/>
      <c r="F159" s="325"/>
      <c r="G159" s="325"/>
      <c r="H159" s="325"/>
      <c r="I159" s="325"/>
      <c r="J159" s="325"/>
      <c r="K159" s="344"/>
    </row>
    <row r="160" spans="2:11" ht="18.75" customHeight="1">
      <c r="B160" s="292"/>
      <c r="C160" s="296"/>
      <c r="D160" s="296"/>
      <c r="E160" s="296"/>
      <c r="F160" s="315"/>
      <c r="G160" s="296"/>
      <c r="H160" s="296"/>
      <c r="I160" s="296"/>
      <c r="J160" s="296"/>
      <c r="K160" s="292"/>
    </row>
    <row r="161" spans="2:11" ht="18.75" customHeight="1">
      <c r="B161" s="302"/>
      <c r="C161" s="302"/>
      <c r="D161" s="302"/>
      <c r="E161" s="302"/>
      <c r="F161" s="302"/>
      <c r="G161" s="302"/>
      <c r="H161" s="302"/>
      <c r="I161" s="302"/>
      <c r="J161" s="302"/>
      <c r="K161" s="302"/>
    </row>
    <row r="162" spans="2:11" ht="7.5" customHeight="1">
      <c r="B162" s="284"/>
      <c r="C162" s="285"/>
      <c r="D162" s="285"/>
      <c r="E162" s="285"/>
      <c r="F162" s="285"/>
      <c r="G162" s="285"/>
      <c r="H162" s="285"/>
      <c r="I162" s="285"/>
      <c r="J162" s="285"/>
      <c r="K162" s="286"/>
    </row>
    <row r="163" spans="2:11" ht="45" customHeight="1">
      <c r="B163" s="287"/>
      <c r="C163" s="414" t="s">
        <v>750</v>
      </c>
      <c r="D163" s="414"/>
      <c r="E163" s="414"/>
      <c r="F163" s="414"/>
      <c r="G163" s="414"/>
      <c r="H163" s="414"/>
      <c r="I163" s="414"/>
      <c r="J163" s="414"/>
      <c r="K163" s="288"/>
    </row>
    <row r="164" spans="2:11" ht="17.25" customHeight="1">
      <c r="B164" s="287"/>
      <c r="C164" s="308" t="s">
        <v>679</v>
      </c>
      <c r="D164" s="308"/>
      <c r="E164" s="308"/>
      <c r="F164" s="308" t="s">
        <v>680</v>
      </c>
      <c r="G164" s="345"/>
      <c r="H164" s="346" t="s">
        <v>126</v>
      </c>
      <c r="I164" s="346" t="s">
        <v>59</v>
      </c>
      <c r="J164" s="308" t="s">
        <v>681</v>
      </c>
      <c r="K164" s="288"/>
    </row>
    <row r="165" spans="2:11" ht="17.25" customHeight="1">
      <c r="B165" s="289"/>
      <c r="C165" s="310" t="s">
        <v>682</v>
      </c>
      <c r="D165" s="310"/>
      <c r="E165" s="310"/>
      <c r="F165" s="311" t="s">
        <v>683</v>
      </c>
      <c r="G165" s="347"/>
      <c r="H165" s="348"/>
      <c r="I165" s="348"/>
      <c r="J165" s="310" t="s">
        <v>684</v>
      </c>
      <c r="K165" s="290"/>
    </row>
    <row r="166" spans="2:11" ht="5.25" customHeight="1">
      <c r="B166" s="316"/>
      <c r="C166" s="313"/>
      <c r="D166" s="313"/>
      <c r="E166" s="313"/>
      <c r="F166" s="313"/>
      <c r="G166" s="314"/>
      <c r="H166" s="313"/>
      <c r="I166" s="313"/>
      <c r="J166" s="313"/>
      <c r="K166" s="337"/>
    </row>
    <row r="167" spans="2:11" ht="15" customHeight="1">
      <c r="B167" s="316"/>
      <c r="C167" s="296" t="s">
        <v>688</v>
      </c>
      <c r="D167" s="296"/>
      <c r="E167" s="296"/>
      <c r="F167" s="315" t="s">
        <v>685</v>
      </c>
      <c r="G167" s="296"/>
      <c r="H167" s="296" t="s">
        <v>724</v>
      </c>
      <c r="I167" s="296" t="s">
        <v>687</v>
      </c>
      <c r="J167" s="296">
        <v>120</v>
      </c>
      <c r="K167" s="337"/>
    </row>
    <row r="168" spans="2:11" ht="15" customHeight="1">
      <c r="B168" s="316"/>
      <c r="C168" s="296" t="s">
        <v>733</v>
      </c>
      <c r="D168" s="296"/>
      <c r="E168" s="296"/>
      <c r="F168" s="315" t="s">
        <v>685</v>
      </c>
      <c r="G168" s="296"/>
      <c r="H168" s="296" t="s">
        <v>734</v>
      </c>
      <c r="I168" s="296" t="s">
        <v>687</v>
      </c>
      <c r="J168" s="296" t="s">
        <v>735</v>
      </c>
      <c r="K168" s="337"/>
    </row>
    <row r="169" spans="2:11" ht="15" customHeight="1">
      <c r="B169" s="316"/>
      <c r="C169" s="296" t="s">
        <v>85</v>
      </c>
      <c r="D169" s="296"/>
      <c r="E169" s="296"/>
      <c r="F169" s="315" t="s">
        <v>685</v>
      </c>
      <c r="G169" s="296"/>
      <c r="H169" s="296" t="s">
        <v>751</v>
      </c>
      <c r="I169" s="296" t="s">
        <v>687</v>
      </c>
      <c r="J169" s="296" t="s">
        <v>735</v>
      </c>
      <c r="K169" s="337"/>
    </row>
    <row r="170" spans="2:11" ht="15" customHeight="1">
      <c r="B170" s="316"/>
      <c r="C170" s="296" t="s">
        <v>690</v>
      </c>
      <c r="D170" s="296"/>
      <c r="E170" s="296"/>
      <c r="F170" s="315" t="s">
        <v>691</v>
      </c>
      <c r="G170" s="296"/>
      <c r="H170" s="296" t="s">
        <v>751</v>
      </c>
      <c r="I170" s="296" t="s">
        <v>687</v>
      </c>
      <c r="J170" s="296">
        <v>50</v>
      </c>
      <c r="K170" s="337"/>
    </row>
    <row r="171" spans="2:11" ht="15" customHeight="1">
      <c r="B171" s="316"/>
      <c r="C171" s="296" t="s">
        <v>693</v>
      </c>
      <c r="D171" s="296"/>
      <c r="E171" s="296"/>
      <c r="F171" s="315" t="s">
        <v>685</v>
      </c>
      <c r="G171" s="296"/>
      <c r="H171" s="296" t="s">
        <v>751</v>
      </c>
      <c r="I171" s="296" t="s">
        <v>695</v>
      </c>
      <c r="J171" s="296"/>
      <c r="K171" s="337"/>
    </row>
    <row r="172" spans="2:11" ht="15" customHeight="1">
      <c r="B172" s="316"/>
      <c r="C172" s="296" t="s">
        <v>704</v>
      </c>
      <c r="D172" s="296"/>
      <c r="E172" s="296"/>
      <c r="F172" s="315" t="s">
        <v>691</v>
      </c>
      <c r="G172" s="296"/>
      <c r="H172" s="296" t="s">
        <v>751</v>
      </c>
      <c r="I172" s="296" t="s">
        <v>687</v>
      </c>
      <c r="J172" s="296">
        <v>50</v>
      </c>
      <c r="K172" s="337"/>
    </row>
    <row r="173" spans="2:11" ht="15" customHeight="1">
      <c r="B173" s="316"/>
      <c r="C173" s="296" t="s">
        <v>712</v>
      </c>
      <c r="D173" s="296"/>
      <c r="E173" s="296"/>
      <c r="F173" s="315" t="s">
        <v>691</v>
      </c>
      <c r="G173" s="296"/>
      <c r="H173" s="296" t="s">
        <v>751</v>
      </c>
      <c r="I173" s="296" t="s">
        <v>687</v>
      </c>
      <c r="J173" s="296">
        <v>50</v>
      </c>
      <c r="K173" s="337"/>
    </row>
    <row r="174" spans="2:11" ht="15" customHeight="1">
      <c r="B174" s="316"/>
      <c r="C174" s="296" t="s">
        <v>710</v>
      </c>
      <c r="D174" s="296"/>
      <c r="E174" s="296"/>
      <c r="F174" s="315" t="s">
        <v>691</v>
      </c>
      <c r="G174" s="296"/>
      <c r="H174" s="296" t="s">
        <v>751</v>
      </c>
      <c r="I174" s="296" t="s">
        <v>687</v>
      </c>
      <c r="J174" s="296">
        <v>50</v>
      </c>
      <c r="K174" s="337"/>
    </row>
    <row r="175" spans="2:11" ht="15" customHeight="1">
      <c r="B175" s="316"/>
      <c r="C175" s="296" t="s">
        <v>125</v>
      </c>
      <c r="D175" s="296"/>
      <c r="E175" s="296"/>
      <c r="F175" s="315" t="s">
        <v>685</v>
      </c>
      <c r="G175" s="296"/>
      <c r="H175" s="296" t="s">
        <v>752</v>
      </c>
      <c r="I175" s="296" t="s">
        <v>753</v>
      </c>
      <c r="J175" s="296"/>
      <c r="K175" s="337"/>
    </row>
    <row r="176" spans="2:11" ht="15" customHeight="1">
      <c r="B176" s="316"/>
      <c r="C176" s="296" t="s">
        <v>59</v>
      </c>
      <c r="D176" s="296"/>
      <c r="E176" s="296"/>
      <c r="F176" s="315" t="s">
        <v>685</v>
      </c>
      <c r="G176" s="296"/>
      <c r="H176" s="296" t="s">
        <v>754</v>
      </c>
      <c r="I176" s="296" t="s">
        <v>755</v>
      </c>
      <c r="J176" s="296">
        <v>1</v>
      </c>
      <c r="K176" s="337"/>
    </row>
    <row r="177" spans="2:11" ht="15" customHeight="1">
      <c r="B177" s="316"/>
      <c r="C177" s="296" t="s">
        <v>55</v>
      </c>
      <c r="D177" s="296"/>
      <c r="E177" s="296"/>
      <c r="F177" s="315" t="s">
        <v>685</v>
      </c>
      <c r="G177" s="296"/>
      <c r="H177" s="296" t="s">
        <v>756</v>
      </c>
      <c r="I177" s="296" t="s">
        <v>687</v>
      </c>
      <c r="J177" s="296">
        <v>20</v>
      </c>
      <c r="K177" s="337"/>
    </row>
    <row r="178" spans="2:11" ht="15" customHeight="1">
      <c r="B178" s="316"/>
      <c r="C178" s="296" t="s">
        <v>126</v>
      </c>
      <c r="D178" s="296"/>
      <c r="E178" s="296"/>
      <c r="F178" s="315" t="s">
        <v>685</v>
      </c>
      <c r="G178" s="296"/>
      <c r="H178" s="296" t="s">
        <v>757</v>
      </c>
      <c r="I178" s="296" t="s">
        <v>687</v>
      </c>
      <c r="J178" s="296">
        <v>255</v>
      </c>
      <c r="K178" s="337"/>
    </row>
    <row r="179" spans="2:11" ht="15" customHeight="1">
      <c r="B179" s="316"/>
      <c r="C179" s="296" t="s">
        <v>127</v>
      </c>
      <c r="D179" s="296"/>
      <c r="E179" s="296"/>
      <c r="F179" s="315" t="s">
        <v>685</v>
      </c>
      <c r="G179" s="296"/>
      <c r="H179" s="296" t="s">
        <v>650</v>
      </c>
      <c r="I179" s="296" t="s">
        <v>687</v>
      </c>
      <c r="J179" s="296">
        <v>10</v>
      </c>
      <c r="K179" s="337"/>
    </row>
    <row r="180" spans="2:11" ht="15" customHeight="1">
      <c r="B180" s="316"/>
      <c r="C180" s="296" t="s">
        <v>128</v>
      </c>
      <c r="D180" s="296"/>
      <c r="E180" s="296"/>
      <c r="F180" s="315" t="s">
        <v>685</v>
      </c>
      <c r="G180" s="296"/>
      <c r="H180" s="296" t="s">
        <v>758</v>
      </c>
      <c r="I180" s="296" t="s">
        <v>719</v>
      </c>
      <c r="J180" s="296"/>
      <c r="K180" s="337"/>
    </row>
    <row r="181" spans="2:11" ht="15" customHeight="1">
      <c r="B181" s="316"/>
      <c r="C181" s="296" t="s">
        <v>759</v>
      </c>
      <c r="D181" s="296"/>
      <c r="E181" s="296"/>
      <c r="F181" s="315" t="s">
        <v>685</v>
      </c>
      <c r="G181" s="296"/>
      <c r="H181" s="296" t="s">
        <v>760</v>
      </c>
      <c r="I181" s="296" t="s">
        <v>719</v>
      </c>
      <c r="J181" s="296"/>
      <c r="K181" s="337"/>
    </row>
    <row r="182" spans="2:11" ht="15" customHeight="1">
      <c r="B182" s="316"/>
      <c r="C182" s="296" t="s">
        <v>748</v>
      </c>
      <c r="D182" s="296"/>
      <c r="E182" s="296"/>
      <c r="F182" s="315" t="s">
        <v>685</v>
      </c>
      <c r="G182" s="296"/>
      <c r="H182" s="296" t="s">
        <v>761</v>
      </c>
      <c r="I182" s="296" t="s">
        <v>719</v>
      </c>
      <c r="J182" s="296"/>
      <c r="K182" s="337"/>
    </row>
    <row r="183" spans="2:11" ht="15" customHeight="1">
      <c r="B183" s="316"/>
      <c r="C183" s="296" t="s">
        <v>130</v>
      </c>
      <c r="D183" s="296"/>
      <c r="E183" s="296"/>
      <c r="F183" s="315" t="s">
        <v>691</v>
      </c>
      <c r="G183" s="296"/>
      <c r="H183" s="296" t="s">
        <v>762</v>
      </c>
      <c r="I183" s="296" t="s">
        <v>687</v>
      </c>
      <c r="J183" s="296">
        <v>50</v>
      </c>
      <c r="K183" s="337"/>
    </row>
    <row r="184" spans="2:11" ht="15" customHeight="1">
      <c r="B184" s="316"/>
      <c r="C184" s="296" t="s">
        <v>763</v>
      </c>
      <c r="D184" s="296"/>
      <c r="E184" s="296"/>
      <c r="F184" s="315" t="s">
        <v>691</v>
      </c>
      <c r="G184" s="296"/>
      <c r="H184" s="296" t="s">
        <v>764</v>
      </c>
      <c r="I184" s="296" t="s">
        <v>765</v>
      </c>
      <c r="J184" s="296"/>
      <c r="K184" s="337"/>
    </row>
    <row r="185" spans="2:11" ht="15" customHeight="1">
      <c r="B185" s="316"/>
      <c r="C185" s="296" t="s">
        <v>766</v>
      </c>
      <c r="D185" s="296"/>
      <c r="E185" s="296"/>
      <c r="F185" s="315" t="s">
        <v>691</v>
      </c>
      <c r="G185" s="296"/>
      <c r="H185" s="296" t="s">
        <v>767</v>
      </c>
      <c r="I185" s="296" t="s">
        <v>765</v>
      </c>
      <c r="J185" s="296"/>
      <c r="K185" s="337"/>
    </row>
    <row r="186" spans="2:11" ht="15" customHeight="1">
      <c r="B186" s="316"/>
      <c r="C186" s="296" t="s">
        <v>768</v>
      </c>
      <c r="D186" s="296"/>
      <c r="E186" s="296"/>
      <c r="F186" s="315" t="s">
        <v>691</v>
      </c>
      <c r="G186" s="296"/>
      <c r="H186" s="296" t="s">
        <v>769</v>
      </c>
      <c r="I186" s="296" t="s">
        <v>765</v>
      </c>
      <c r="J186" s="296"/>
      <c r="K186" s="337"/>
    </row>
    <row r="187" spans="2:11" ht="15" customHeight="1">
      <c r="B187" s="316"/>
      <c r="C187" s="349" t="s">
        <v>770</v>
      </c>
      <c r="D187" s="296"/>
      <c r="E187" s="296"/>
      <c r="F187" s="315" t="s">
        <v>691</v>
      </c>
      <c r="G187" s="296"/>
      <c r="H187" s="296" t="s">
        <v>771</v>
      </c>
      <c r="I187" s="296" t="s">
        <v>772</v>
      </c>
      <c r="J187" s="350" t="s">
        <v>773</v>
      </c>
      <c r="K187" s="337"/>
    </row>
    <row r="188" spans="2:11" ht="15" customHeight="1">
      <c r="B188" s="316"/>
      <c r="C188" s="301" t="s">
        <v>44</v>
      </c>
      <c r="D188" s="296"/>
      <c r="E188" s="296"/>
      <c r="F188" s="315" t="s">
        <v>685</v>
      </c>
      <c r="G188" s="296"/>
      <c r="H188" s="292" t="s">
        <v>774</v>
      </c>
      <c r="I188" s="296" t="s">
        <v>775</v>
      </c>
      <c r="J188" s="296"/>
      <c r="K188" s="337"/>
    </row>
    <row r="189" spans="2:11" ht="15" customHeight="1">
      <c r="B189" s="316"/>
      <c r="C189" s="301" t="s">
        <v>776</v>
      </c>
      <c r="D189" s="296"/>
      <c r="E189" s="296"/>
      <c r="F189" s="315" t="s">
        <v>685</v>
      </c>
      <c r="G189" s="296"/>
      <c r="H189" s="296" t="s">
        <v>777</v>
      </c>
      <c r="I189" s="296" t="s">
        <v>719</v>
      </c>
      <c r="J189" s="296"/>
      <c r="K189" s="337"/>
    </row>
    <row r="190" spans="2:11" ht="15" customHeight="1">
      <c r="B190" s="316"/>
      <c r="C190" s="301" t="s">
        <v>778</v>
      </c>
      <c r="D190" s="296"/>
      <c r="E190" s="296"/>
      <c r="F190" s="315" t="s">
        <v>685</v>
      </c>
      <c r="G190" s="296"/>
      <c r="H190" s="296" t="s">
        <v>779</v>
      </c>
      <c r="I190" s="296" t="s">
        <v>719</v>
      </c>
      <c r="J190" s="296"/>
      <c r="K190" s="337"/>
    </row>
    <row r="191" spans="2:11" ht="15" customHeight="1">
      <c r="B191" s="316"/>
      <c r="C191" s="301" t="s">
        <v>780</v>
      </c>
      <c r="D191" s="296"/>
      <c r="E191" s="296"/>
      <c r="F191" s="315" t="s">
        <v>691</v>
      </c>
      <c r="G191" s="296"/>
      <c r="H191" s="296" t="s">
        <v>781</v>
      </c>
      <c r="I191" s="296" t="s">
        <v>719</v>
      </c>
      <c r="J191" s="296"/>
      <c r="K191" s="337"/>
    </row>
    <row r="192" spans="2:11" ht="15" customHeight="1">
      <c r="B192" s="343"/>
      <c r="C192" s="351"/>
      <c r="D192" s="325"/>
      <c r="E192" s="325"/>
      <c r="F192" s="325"/>
      <c r="G192" s="325"/>
      <c r="H192" s="325"/>
      <c r="I192" s="325"/>
      <c r="J192" s="325"/>
      <c r="K192" s="344"/>
    </row>
    <row r="193" spans="2:11" ht="18.75" customHeight="1">
      <c r="B193" s="292"/>
      <c r="C193" s="296"/>
      <c r="D193" s="296"/>
      <c r="E193" s="296"/>
      <c r="F193" s="315"/>
      <c r="G193" s="296"/>
      <c r="H193" s="296"/>
      <c r="I193" s="296"/>
      <c r="J193" s="296"/>
      <c r="K193" s="292"/>
    </row>
    <row r="194" spans="2:11" ht="18.75" customHeight="1">
      <c r="B194" s="292"/>
      <c r="C194" s="296"/>
      <c r="D194" s="296"/>
      <c r="E194" s="296"/>
      <c r="F194" s="315"/>
      <c r="G194" s="296"/>
      <c r="H194" s="296"/>
      <c r="I194" s="296"/>
      <c r="J194" s="296"/>
      <c r="K194" s="292"/>
    </row>
    <row r="195" spans="2:11" ht="18.75" customHeight="1">
      <c r="B195" s="302"/>
      <c r="C195" s="302"/>
      <c r="D195" s="302"/>
      <c r="E195" s="302"/>
      <c r="F195" s="302"/>
      <c r="G195" s="302"/>
      <c r="H195" s="302"/>
      <c r="I195" s="302"/>
      <c r="J195" s="302"/>
      <c r="K195" s="302"/>
    </row>
    <row r="196" spans="2:11">
      <c r="B196" s="284"/>
      <c r="C196" s="285"/>
      <c r="D196" s="285"/>
      <c r="E196" s="285"/>
      <c r="F196" s="285"/>
      <c r="G196" s="285"/>
      <c r="H196" s="285"/>
      <c r="I196" s="285"/>
      <c r="J196" s="285"/>
      <c r="K196" s="286"/>
    </row>
    <row r="197" spans="2:11" ht="22.2">
      <c r="B197" s="287"/>
      <c r="C197" s="414" t="s">
        <v>782</v>
      </c>
      <c r="D197" s="414"/>
      <c r="E197" s="414"/>
      <c r="F197" s="414"/>
      <c r="G197" s="414"/>
      <c r="H197" s="414"/>
      <c r="I197" s="414"/>
      <c r="J197" s="414"/>
      <c r="K197" s="288"/>
    </row>
    <row r="198" spans="2:11" ht="25.5" customHeight="1">
      <c r="B198" s="287"/>
      <c r="C198" s="352" t="s">
        <v>783</v>
      </c>
      <c r="D198" s="352"/>
      <c r="E198" s="352"/>
      <c r="F198" s="352" t="s">
        <v>784</v>
      </c>
      <c r="G198" s="353"/>
      <c r="H198" s="413" t="s">
        <v>785</v>
      </c>
      <c r="I198" s="413"/>
      <c r="J198" s="413"/>
      <c r="K198" s="288"/>
    </row>
    <row r="199" spans="2:11" ht="5.25" customHeight="1">
      <c r="B199" s="316"/>
      <c r="C199" s="313"/>
      <c r="D199" s="313"/>
      <c r="E199" s="313"/>
      <c r="F199" s="313"/>
      <c r="G199" s="296"/>
      <c r="H199" s="313"/>
      <c r="I199" s="313"/>
      <c r="J199" s="313"/>
      <c r="K199" s="337"/>
    </row>
    <row r="200" spans="2:11" ht="15" customHeight="1">
      <c r="B200" s="316"/>
      <c r="C200" s="296" t="s">
        <v>775</v>
      </c>
      <c r="D200" s="296"/>
      <c r="E200" s="296"/>
      <c r="F200" s="315" t="s">
        <v>45</v>
      </c>
      <c r="G200" s="296"/>
      <c r="H200" s="411" t="s">
        <v>786</v>
      </c>
      <c r="I200" s="411"/>
      <c r="J200" s="411"/>
      <c r="K200" s="337"/>
    </row>
    <row r="201" spans="2:11" ht="15" customHeight="1">
      <c r="B201" s="316"/>
      <c r="C201" s="322"/>
      <c r="D201" s="296"/>
      <c r="E201" s="296"/>
      <c r="F201" s="315" t="s">
        <v>46</v>
      </c>
      <c r="G201" s="296"/>
      <c r="H201" s="411" t="s">
        <v>787</v>
      </c>
      <c r="I201" s="411"/>
      <c r="J201" s="411"/>
      <c r="K201" s="337"/>
    </row>
    <row r="202" spans="2:11" ht="15" customHeight="1">
      <c r="B202" s="316"/>
      <c r="C202" s="322"/>
      <c r="D202" s="296"/>
      <c r="E202" s="296"/>
      <c r="F202" s="315" t="s">
        <v>49</v>
      </c>
      <c r="G202" s="296"/>
      <c r="H202" s="411" t="s">
        <v>788</v>
      </c>
      <c r="I202" s="411"/>
      <c r="J202" s="411"/>
      <c r="K202" s="337"/>
    </row>
    <row r="203" spans="2:11" ht="15" customHeight="1">
      <c r="B203" s="316"/>
      <c r="C203" s="296"/>
      <c r="D203" s="296"/>
      <c r="E203" s="296"/>
      <c r="F203" s="315" t="s">
        <v>47</v>
      </c>
      <c r="G203" s="296"/>
      <c r="H203" s="411" t="s">
        <v>789</v>
      </c>
      <c r="I203" s="411"/>
      <c r="J203" s="411"/>
      <c r="K203" s="337"/>
    </row>
    <row r="204" spans="2:11" ht="15" customHeight="1">
      <c r="B204" s="316"/>
      <c r="C204" s="296"/>
      <c r="D204" s="296"/>
      <c r="E204" s="296"/>
      <c r="F204" s="315" t="s">
        <v>48</v>
      </c>
      <c r="G204" s="296"/>
      <c r="H204" s="411" t="s">
        <v>790</v>
      </c>
      <c r="I204" s="411"/>
      <c r="J204" s="411"/>
      <c r="K204" s="337"/>
    </row>
    <row r="205" spans="2:11" ht="15" customHeight="1">
      <c r="B205" s="316"/>
      <c r="C205" s="296"/>
      <c r="D205" s="296"/>
      <c r="E205" s="296"/>
      <c r="F205" s="315"/>
      <c r="G205" s="296"/>
      <c r="H205" s="296"/>
      <c r="I205" s="296"/>
      <c r="J205" s="296"/>
      <c r="K205" s="337"/>
    </row>
    <row r="206" spans="2:11" ht="15" customHeight="1">
      <c r="B206" s="316"/>
      <c r="C206" s="296" t="s">
        <v>731</v>
      </c>
      <c r="D206" s="296"/>
      <c r="E206" s="296"/>
      <c r="F206" s="315" t="s">
        <v>79</v>
      </c>
      <c r="G206" s="296"/>
      <c r="H206" s="411" t="s">
        <v>791</v>
      </c>
      <c r="I206" s="411"/>
      <c r="J206" s="411"/>
      <c r="K206" s="337"/>
    </row>
    <row r="207" spans="2:11" ht="15" customHeight="1">
      <c r="B207" s="316"/>
      <c r="C207" s="322"/>
      <c r="D207" s="296"/>
      <c r="E207" s="296"/>
      <c r="F207" s="315" t="s">
        <v>629</v>
      </c>
      <c r="G207" s="296"/>
      <c r="H207" s="411" t="s">
        <v>630</v>
      </c>
      <c r="I207" s="411"/>
      <c r="J207" s="411"/>
      <c r="K207" s="337"/>
    </row>
    <row r="208" spans="2:11" ht="15" customHeight="1">
      <c r="B208" s="316"/>
      <c r="C208" s="296"/>
      <c r="D208" s="296"/>
      <c r="E208" s="296"/>
      <c r="F208" s="315" t="s">
        <v>627</v>
      </c>
      <c r="G208" s="296"/>
      <c r="H208" s="411" t="s">
        <v>792</v>
      </c>
      <c r="I208" s="411"/>
      <c r="J208" s="411"/>
      <c r="K208" s="337"/>
    </row>
    <row r="209" spans="2:11" ht="15" customHeight="1">
      <c r="B209" s="354"/>
      <c r="C209" s="322"/>
      <c r="D209" s="322"/>
      <c r="E209" s="322"/>
      <c r="F209" s="315" t="s">
        <v>631</v>
      </c>
      <c r="G209" s="301"/>
      <c r="H209" s="412" t="s">
        <v>632</v>
      </c>
      <c r="I209" s="412"/>
      <c r="J209" s="412"/>
      <c r="K209" s="355"/>
    </row>
    <row r="210" spans="2:11" ht="15" customHeight="1">
      <c r="B210" s="354"/>
      <c r="C210" s="322"/>
      <c r="D210" s="322"/>
      <c r="E210" s="322"/>
      <c r="F210" s="315" t="s">
        <v>633</v>
      </c>
      <c r="G210" s="301"/>
      <c r="H210" s="412" t="s">
        <v>793</v>
      </c>
      <c r="I210" s="412"/>
      <c r="J210" s="412"/>
      <c r="K210" s="355"/>
    </row>
    <row r="211" spans="2:11" ht="15" customHeight="1">
      <c r="B211" s="354"/>
      <c r="C211" s="322"/>
      <c r="D211" s="322"/>
      <c r="E211" s="322"/>
      <c r="F211" s="356"/>
      <c r="G211" s="301"/>
      <c r="H211" s="357"/>
      <c r="I211" s="357"/>
      <c r="J211" s="357"/>
      <c r="K211" s="355"/>
    </row>
    <row r="212" spans="2:11" ht="15" customHeight="1">
      <c r="B212" s="354"/>
      <c r="C212" s="296" t="s">
        <v>755</v>
      </c>
      <c r="D212" s="322"/>
      <c r="E212" s="322"/>
      <c r="F212" s="315">
        <v>1</v>
      </c>
      <c r="G212" s="301"/>
      <c r="H212" s="412" t="s">
        <v>794</v>
      </c>
      <c r="I212" s="412"/>
      <c r="J212" s="412"/>
      <c r="K212" s="355"/>
    </row>
    <row r="213" spans="2:11" ht="15" customHeight="1">
      <c r="B213" s="354"/>
      <c r="C213" s="322"/>
      <c r="D213" s="322"/>
      <c r="E213" s="322"/>
      <c r="F213" s="315">
        <v>2</v>
      </c>
      <c r="G213" s="301"/>
      <c r="H213" s="412" t="s">
        <v>795</v>
      </c>
      <c r="I213" s="412"/>
      <c r="J213" s="412"/>
      <c r="K213" s="355"/>
    </row>
    <row r="214" spans="2:11" ht="15" customHeight="1">
      <c r="B214" s="354"/>
      <c r="C214" s="322"/>
      <c r="D214" s="322"/>
      <c r="E214" s="322"/>
      <c r="F214" s="315">
        <v>3</v>
      </c>
      <c r="G214" s="301"/>
      <c r="H214" s="412" t="s">
        <v>796</v>
      </c>
      <c r="I214" s="412"/>
      <c r="J214" s="412"/>
      <c r="K214" s="355"/>
    </row>
    <row r="215" spans="2:11" ht="15" customHeight="1">
      <c r="B215" s="354"/>
      <c r="C215" s="322"/>
      <c r="D215" s="322"/>
      <c r="E215" s="322"/>
      <c r="F215" s="315">
        <v>4</v>
      </c>
      <c r="G215" s="301"/>
      <c r="H215" s="412" t="s">
        <v>797</v>
      </c>
      <c r="I215" s="412"/>
      <c r="J215" s="412"/>
      <c r="K215" s="355"/>
    </row>
    <row r="216" spans="2:11" ht="12.75" customHeight="1">
      <c r="B216" s="358"/>
      <c r="C216" s="359"/>
      <c r="D216" s="359"/>
      <c r="E216" s="359"/>
      <c r="F216" s="359"/>
      <c r="G216" s="359"/>
      <c r="H216" s="359"/>
      <c r="I216" s="359"/>
      <c r="J216" s="359"/>
      <c r="K216" s="360"/>
    </row>
  </sheetData>
  <sheetProtection algorithmName="SHA-512" hashValue="D5HqzmKuLjBk++6NPKa321G7YkP9jLmm3eGL56MUsXApmVnPy21pfLDRyZjq3sZcu9que2qUDz/nhMOycz6frA==" saltValue="EVWGuyny7VISZZ8jnfiZnA=="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01.2 - Stav. úpr.+ nástav...</vt:lpstr>
      <vt:lpstr>Pokyny pro vyplnění</vt:lpstr>
      <vt:lpstr>'01.2 - Stav. úpr.+ nástav...'!Názvy_tisku</vt:lpstr>
      <vt:lpstr>'Rekapitulace stavby'!Názvy_tisku</vt:lpstr>
      <vt:lpstr>'01.2 - Stav. úpr.+ nástav...'!Oblast_tisku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LAPTOP-A3D5TR5D\zdeněk</dc:creator>
  <cp:lastModifiedBy>zdeněk</cp:lastModifiedBy>
  <dcterms:created xsi:type="dcterms:W3CDTF">2017-12-12T09:11:15Z</dcterms:created>
  <dcterms:modified xsi:type="dcterms:W3CDTF">2017-12-12T09:11:21Z</dcterms:modified>
</cp:coreProperties>
</file>