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Michal\Documents\Dokumenty - tata\Rozpočty\2021\"/>
    </mc:Choice>
  </mc:AlternateContent>
  <bookViews>
    <workbookView xWindow="0" yWindow="0" windowWidth="0" windowHeight="0"/>
  </bookViews>
  <sheets>
    <sheet name="Rekapitulace stavby" sheetId="1" r:id="rId1"/>
    <sheet name="1-1 - SO 101 - Místní kom..." sheetId="2" r:id="rId2"/>
    <sheet name="2-1 - VON - VEDLEJŠÍ A OS..." sheetId="3" r:id="rId3"/>
    <sheet name="Seznam figur" sheetId="4" r:id="rId4"/>
  </sheets>
  <definedNames>
    <definedName name="_xlnm.Print_Area" localSheetId="0">'Rekapitulace stavby'!$D$4:$AO$76,'Rekapitulace stavby'!$C$82:$AQ$99</definedName>
    <definedName name="_xlnm.Print_Titles" localSheetId="0">'Rekapitulace stavby'!$92:$92</definedName>
    <definedName name="_xlnm._FilterDatabase" localSheetId="1" hidden="1">'1-1 - SO 101 - Místní kom...'!$C$130:$K$468</definedName>
    <definedName name="_xlnm.Print_Area" localSheetId="1">'1-1 - SO 101 - Místní kom...'!$C$4:$J$76,'1-1 - SO 101 - Místní kom...'!$C$82:$J$110,'1-1 - SO 101 - Místní kom...'!$C$116:$K$468</definedName>
    <definedName name="_xlnm.Print_Titles" localSheetId="1">'1-1 - SO 101 - Místní kom...'!$130:$130</definedName>
    <definedName name="_xlnm._FilterDatabase" localSheetId="2" hidden="1">'2-1 - VON - VEDLEJŠÍ A OS...'!$C$121:$K$147</definedName>
    <definedName name="_xlnm.Print_Area" localSheetId="2">'2-1 - VON - VEDLEJŠÍ A OS...'!$C$4:$J$75,'2-1 - VON - VEDLEJŠÍ A OS...'!$C$81:$J$101,'2-1 - VON - VEDLEJŠÍ A OS...'!$C$107:$K$147</definedName>
    <definedName name="_xlnm.Print_Titles" localSheetId="2">'2-1 - VON - VEDLEJŠÍ A OS...'!$121:$121</definedName>
    <definedName name="_xlnm.Print_Area" localSheetId="3">'Seznam figur'!$C$4:$G$13</definedName>
    <definedName name="_xlnm.Print_Titles" localSheetId="3">'Seznam figur'!$9:$9</definedName>
  </definedNames>
  <calcPr/>
</workbook>
</file>

<file path=xl/calcChain.xml><?xml version="1.0" encoding="utf-8"?>
<calcChain xmlns="http://schemas.openxmlformats.org/spreadsheetml/2006/main">
  <c i="4" l="1" r="D7"/>
  <c i="3" r="J39"/>
  <c r="J38"/>
  <c i="1" r="AY98"/>
  <c i="3" r="J37"/>
  <c i="1" r="AX98"/>
  <c i="3" r="BI146"/>
  <c r="BH146"/>
  <c r="BG146"/>
  <c r="BF146"/>
  <c r="T146"/>
  <c r="R146"/>
  <c r="P146"/>
  <c r="BI143"/>
  <c r="BH143"/>
  <c r="BG143"/>
  <c r="BF143"/>
  <c r="T143"/>
  <c r="R143"/>
  <c r="P143"/>
  <c r="BI140"/>
  <c r="BH140"/>
  <c r="BG140"/>
  <c r="BF140"/>
  <c r="T140"/>
  <c r="R140"/>
  <c r="P140"/>
  <c r="BI137"/>
  <c r="BH137"/>
  <c r="BG137"/>
  <c r="BF137"/>
  <c r="T137"/>
  <c r="R137"/>
  <c r="P137"/>
  <c r="BI134"/>
  <c r="BH134"/>
  <c r="BG134"/>
  <c r="BF134"/>
  <c r="T134"/>
  <c r="R134"/>
  <c r="P134"/>
  <c r="BI132"/>
  <c r="BH132"/>
  <c r="BG132"/>
  <c r="BF132"/>
  <c r="T132"/>
  <c r="R132"/>
  <c r="P132"/>
  <c r="BI129"/>
  <c r="BH129"/>
  <c r="BG129"/>
  <c r="BF129"/>
  <c r="T129"/>
  <c r="R129"/>
  <c r="P129"/>
  <c r="BI127"/>
  <c r="BH127"/>
  <c r="BG127"/>
  <c r="BF127"/>
  <c r="T127"/>
  <c r="R127"/>
  <c r="P127"/>
  <c r="BI125"/>
  <c r="BH125"/>
  <c r="BG125"/>
  <c r="BF125"/>
  <c r="T125"/>
  <c r="R125"/>
  <c r="P125"/>
  <c r="J119"/>
  <c r="J118"/>
  <c r="F118"/>
  <c r="F116"/>
  <c r="E114"/>
  <c r="J93"/>
  <c r="J92"/>
  <c r="F92"/>
  <c r="F90"/>
  <c r="E88"/>
  <c r="J20"/>
  <c r="E20"/>
  <c r="F119"/>
  <c r="J19"/>
  <c r="J14"/>
  <c r="J116"/>
  <c r="E7"/>
  <c r="E110"/>
  <c i="2" r="J39"/>
  <c r="J38"/>
  <c i="1" r="AY96"/>
  <c i="2" r="J37"/>
  <c i="1" r="AX96"/>
  <c i="2" r="BI465"/>
  <c r="BH465"/>
  <c r="BG465"/>
  <c r="BF465"/>
  <c r="T465"/>
  <c r="R465"/>
  <c r="P465"/>
  <c r="BI460"/>
  <c r="BH460"/>
  <c r="BG460"/>
  <c r="BF460"/>
  <c r="T460"/>
  <c r="R460"/>
  <c r="P460"/>
  <c r="BI451"/>
  <c r="BH451"/>
  <c r="BG451"/>
  <c r="BF451"/>
  <c r="T451"/>
  <c r="R451"/>
  <c r="P451"/>
  <c r="BI440"/>
  <c r="BH440"/>
  <c r="BG440"/>
  <c r="BF440"/>
  <c r="T440"/>
  <c r="R440"/>
  <c r="P440"/>
  <c r="BI432"/>
  <c r="BH432"/>
  <c r="BG432"/>
  <c r="BF432"/>
  <c r="T432"/>
  <c r="R432"/>
  <c r="P432"/>
  <c r="BI424"/>
  <c r="BH424"/>
  <c r="BG424"/>
  <c r="BF424"/>
  <c r="T424"/>
  <c r="R424"/>
  <c r="P424"/>
  <c r="BI418"/>
  <c r="BH418"/>
  <c r="BG418"/>
  <c r="BF418"/>
  <c r="T418"/>
  <c r="R418"/>
  <c r="P418"/>
  <c r="BI412"/>
  <c r="BH412"/>
  <c r="BG412"/>
  <c r="BF412"/>
  <c r="T412"/>
  <c r="R412"/>
  <c r="P412"/>
  <c r="BI407"/>
  <c r="BH407"/>
  <c r="BG407"/>
  <c r="BF407"/>
  <c r="T407"/>
  <c r="R407"/>
  <c r="P407"/>
  <c r="BI402"/>
  <c r="BH402"/>
  <c r="BG402"/>
  <c r="BF402"/>
  <c r="T402"/>
  <c r="R402"/>
  <c r="P402"/>
  <c r="BI397"/>
  <c r="BH397"/>
  <c r="BG397"/>
  <c r="BF397"/>
  <c r="T397"/>
  <c r="R397"/>
  <c r="P397"/>
  <c r="BI390"/>
  <c r="BH390"/>
  <c r="BG390"/>
  <c r="BF390"/>
  <c r="T390"/>
  <c r="R390"/>
  <c r="P390"/>
  <c r="BI385"/>
  <c r="BH385"/>
  <c r="BG385"/>
  <c r="BF385"/>
  <c r="T385"/>
  <c r="R385"/>
  <c r="P385"/>
  <c r="BI380"/>
  <c r="BH380"/>
  <c r="BG380"/>
  <c r="BF380"/>
  <c r="T380"/>
  <c r="R380"/>
  <c r="P380"/>
  <c r="BI376"/>
  <c r="BH376"/>
  <c r="BG376"/>
  <c r="BF376"/>
  <c r="T376"/>
  <c r="R376"/>
  <c r="P376"/>
  <c r="BI371"/>
  <c r="BH371"/>
  <c r="BG371"/>
  <c r="BF371"/>
  <c r="T371"/>
  <c r="R371"/>
  <c r="P371"/>
  <c r="BI366"/>
  <c r="BH366"/>
  <c r="BG366"/>
  <c r="BF366"/>
  <c r="T366"/>
  <c r="R366"/>
  <c r="P366"/>
  <c r="BI362"/>
  <c r="BH362"/>
  <c r="BG362"/>
  <c r="BF362"/>
  <c r="T362"/>
  <c r="R362"/>
  <c r="P362"/>
  <c r="BI356"/>
  <c r="BH356"/>
  <c r="BG356"/>
  <c r="BF356"/>
  <c r="T356"/>
  <c r="R356"/>
  <c r="P356"/>
  <c r="BI350"/>
  <c r="BH350"/>
  <c r="BG350"/>
  <c r="BF350"/>
  <c r="T350"/>
  <c r="R350"/>
  <c r="P350"/>
  <c r="BI344"/>
  <c r="BH344"/>
  <c r="BG344"/>
  <c r="BF344"/>
  <c r="T344"/>
  <c r="R344"/>
  <c r="P344"/>
  <c r="BI338"/>
  <c r="BH338"/>
  <c r="BG338"/>
  <c r="BF338"/>
  <c r="T338"/>
  <c r="R338"/>
  <c r="P338"/>
  <c r="BI335"/>
  <c r="BH335"/>
  <c r="BG335"/>
  <c r="BF335"/>
  <c r="T335"/>
  <c r="R335"/>
  <c r="P335"/>
  <c r="BI327"/>
  <c r="BH327"/>
  <c r="BG327"/>
  <c r="BF327"/>
  <c r="T327"/>
  <c r="R327"/>
  <c r="P327"/>
  <c r="BI319"/>
  <c r="BH319"/>
  <c r="BG319"/>
  <c r="BF319"/>
  <c r="T319"/>
  <c r="R319"/>
  <c r="P319"/>
  <c r="BI315"/>
  <c r="BH315"/>
  <c r="BG315"/>
  <c r="BF315"/>
  <c r="T315"/>
  <c r="R315"/>
  <c r="P315"/>
  <c r="BI310"/>
  <c r="BH310"/>
  <c r="BG310"/>
  <c r="BF310"/>
  <c r="T310"/>
  <c r="R310"/>
  <c r="P310"/>
  <c r="BI306"/>
  <c r="BH306"/>
  <c r="BG306"/>
  <c r="BF306"/>
  <c r="T306"/>
  <c r="R306"/>
  <c r="P306"/>
  <c r="BI302"/>
  <c r="BH302"/>
  <c r="BG302"/>
  <c r="BF302"/>
  <c r="T302"/>
  <c r="R302"/>
  <c r="P302"/>
  <c r="BI297"/>
  <c r="BH297"/>
  <c r="BG297"/>
  <c r="BF297"/>
  <c r="T297"/>
  <c r="R297"/>
  <c r="P297"/>
  <c r="BI293"/>
  <c r="BH293"/>
  <c r="BG293"/>
  <c r="BF293"/>
  <c r="T293"/>
  <c r="R293"/>
  <c r="P293"/>
  <c r="BI288"/>
  <c r="BH288"/>
  <c r="BG288"/>
  <c r="BF288"/>
  <c r="T288"/>
  <c r="R288"/>
  <c r="P288"/>
  <c r="BI284"/>
  <c r="BH284"/>
  <c r="BG284"/>
  <c r="BF284"/>
  <c r="T284"/>
  <c r="R284"/>
  <c r="P284"/>
  <c r="BI277"/>
  <c r="BH277"/>
  <c r="BG277"/>
  <c r="BF277"/>
  <c r="T277"/>
  <c r="R277"/>
  <c r="P277"/>
  <c r="BI273"/>
  <c r="BH273"/>
  <c r="BG273"/>
  <c r="BF273"/>
  <c r="T273"/>
  <c r="R273"/>
  <c r="P273"/>
  <c r="BI267"/>
  <c r="BH267"/>
  <c r="BG267"/>
  <c r="BF267"/>
  <c r="T267"/>
  <c r="R267"/>
  <c r="P267"/>
  <c r="BI262"/>
  <c r="BH262"/>
  <c r="BG262"/>
  <c r="BF262"/>
  <c r="T262"/>
  <c r="R262"/>
  <c r="P262"/>
  <c r="BI258"/>
  <c r="BH258"/>
  <c r="BG258"/>
  <c r="BF258"/>
  <c r="T258"/>
  <c r="R258"/>
  <c r="P258"/>
  <c r="BI254"/>
  <c r="BH254"/>
  <c r="BG254"/>
  <c r="BF254"/>
  <c r="T254"/>
  <c r="R254"/>
  <c r="P254"/>
  <c r="BI248"/>
  <c r="BH248"/>
  <c r="BG248"/>
  <c r="BF248"/>
  <c r="T248"/>
  <c r="R248"/>
  <c r="P248"/>
  <c r="BI243"/>
  <c r="BH243"/>
  <c r="BG243"/>
  <c r="BF243"/>
  <c r="T243"/>
  <c r="R243"/>
  <c r="P243"/>
  <c r="BI237"/>
  <c r="BH237"/>
  <c r="BG237"/>
  <c r="BF237"/>
  <c r="T237"/>
  <c r="R237"/>
  <c r="P237"/>
  <c r="BI232"/>
  <c r="BH232"/>
  <c r="BG232"/>
  <c r="BF232"/>
  <c r="T232"/>
  <c r="R232"/>
  <c r="P232"/>
  <c r="BI227"/>
  <c r="BH227"/>
  <c r="BG227"/>
  <c r="BF227"/>
  <c r="T227"/>
  <c r="R227"/>
  <c r="P227"/>
  <c r="BI222"/>
  <c r="BH222"/>
  <c r="BG222"/>
  <c r="BF222"/>
  <c r="T222"/>
  <c r="R222"/>
  <c r="P222"/>
  <c r="BI217"/>
  <c r="BH217"/>
  <c r="BG217"/>
  <c r="BF217"/>
  <c r="T217"/>
  <c r="R217"/>
  <c r="P217"/>
  <c r="BI212"/>
  <c r="BH212"/>
  <c r="BG212"/>
  <c r="BF212"/>
  <c r="T212"/>
  <c r="R212"/>
  <c r="P212"/>
  <c r="BI208"/>
  <c r="BH208"/>
  <c r="BG208"/>
  <c r="BF208"/>
  <c r="T208"/>
  <c r="R208"/>
  <c r="P208"/>
  <c r="BI203"/>
  <c r="BH203"/>
  <c r="BG203"/>
  <c r="BF203"/>
  <c r="T203"/>
  <c r="R203"/>
  <c r="P203"/>
  <c r="BI198"/>
  <c r="BH198"/>
  <c r="BG198"/>
  <c r="BF198"/>
  <c r="T198"/>
  <c r="R198"/>
  <c r="P198"/>
  <c r="BI193"/>
  <c r="BH193"/>
  <c r="BG193"/>
  <c r="BF193"/>
  <c r="T193"/>
  <c r="R193"/>
  <c r="P193"/>
  <c r="BI188"/>
  <c r="BH188"/>
  <c r="BG188"/>
  <c r="BF188"/>
  <c r="T188"/>
  <c r="R188"/>
  <c r="P188"/>
  <c r="BI184"/>
  <c r="BH184"/>
  <c r="BG184"/>
  <c r="BF184"/>
  <c r="T184"/>
  <c r="R184"/>
  <c r="P184"/>
  <c r="BI179"/>
  <c r="BH179"/>
  <c r="BG179"/>
  <c r="BF179"/>
  <c r="T179"/>
  <c r="R179"/>
  <c r="P179"/>
  <c r="BI175"/>
  <c r="BH175"/>
  <c r="BG175"/>
  <c r="BF175"/>
  <c r="T175"/>
  <c r="R175"/>
  <c r="P175"/>
  <c r="BI169"/>
  <c r="BH169"/>
  <c r="BG169"/>
  <c r="BF169"/>
  <c r="T169"/>
  <c r="R169"/>
  <c r="P169"/>
  <c r="BI164"/>
  <c r="BH164"/>
  <c r="BG164"/>
  <c r="BF164"/>
  <c r="T164"/>
  <c r="R164"/>
  <c r="P164"/>
  <c r="BI159"/>
  <c r="BH159"/>
  <c r="BG159"/>
  <c r="BF159"/>
  <c r="T159"/>
  <c r="R159"/>
  <c r="P159"/>
  <c r="BI154"/>
  <c r="BH154"/>
  <c r="BG154"/>
  <c r="BF154"/>
  <c r="T154"/>
  <c r="R154"/>
  <c r="P154"/>
  <c r="BI149"/>
  <c r="BH149"/>
  <c r="BG149"/>
  <c r="BF149"/>
  <c r="T149"/>
  <c r="R149"/>
  <c r="P149"/>
  <c r="BI144"/>
  <c r="BH144"/>
  <c r="BG144"/>
  <c r="BF144"/>
  <c r="T144"/>
  <c r="R144"/>
  <c r="P144"/>
  <c r="BI139"/>
  <c r="BH139"/>
  <c r="BG139"/>
  <c r="BF139"/>
  <c r="T139"/>
  <c r="R139"/>
  <c r="P139"/>
  <c r="BI134"/>
  <c r="BH134"/>
  <c r="BG134"/>
  <c r="BF134"/>
  <c r="T134"/>
  <c r="R134"/>
  <c r="P134"/>
  <c r="J128"/>
  <c r="J127"/>
  <c r="F127"/>
  <c r="F125"/>
  <c r="E123"/>
  <c r="J94"/>
  <c r="J93"/>
  <c r="F93"/>
  <c r="F91"/>
  <c r="E89"/>
  <c r="J20"/>
  <c r="E20"/>
  <c r="F128"/>
  <c r="J19"/>
  <c r="J14"/>
  <c r="J91"/>
  <c r="E7"/>
  <c r="E85"/>
  <c i="1" r="L90"/>
  <c r="AM90"/>
  <c r="AM89"/>
  <c r="L89"/>
  <c r="AM87"/>
  <c r="L87"/>
  <c r="L85"/>
  <c r="L84"/>
  <c i="3" r="J146"/>
  <c r="BK140"/>
  <c r="J140"/>
  <c r="J132"/>
  <c r="BK129"/>
  <c r="BK125"/>
  <c i="2" r="BK432"/>
  <c r="J424"/>
  <c r="BK412"/>
  <c r="BK407"/>
  <c r="J402"/>
  <c r="J397"/>
  <c r="BK390"/>
  <c r="J385"/>
  <c r="J380"/>
  <c r="J362"/>
  <c r="J350"/>
  <c r="J327"/>
  <c r="J315"/>
  <c r="J302"/>
  <c r="BK284"/>
  <c r="J262"/>
  <c r="J258"/>
  <c r="BK243"/>
  <c r="BK232"/>
  <c r="BK208"/>
  <c r="J198"/>
  <c r="J193"/>
  <c r="BK184"/>
  <c r="J179"/>
  <c r="BK175"/>
  <c r="BK164"/>
  <c r="BK159"/>
  <c r="BK154"/>
  <c r="J149"/>
  <c r="BK139"/>
  <c r="BK134"/>
  <c i="3" r="BK146"/>
  <c r="J137"/>
  <c r="J134"/>
  <c r="BK132"/>
  <c r="J129"/>
  <c r="BK127"/>
  <c r="J125"/>
  <c i="2" r="BK465"/>
  <c r="J465"/>
  <c r="BK460"/>
  <c r="J460"/>
  <c r="BK451"/>
  <c r="J432"/>
  <c r="BK418"/>
  <c r="J407"/>
  <c r="BK385"/>
  <c r="BK376"/>
  <c r="BK371"/>
  <c r="J335"/>
  <c r="J310"/>
  <c r="J293"/>
  <c r="J288"/>
  <c r="J273"/>
  <c r="BK267"/>
  <c r="BK258"/>
  <c r="J254"/>
  <c r="J232"/>
  <c r="BK227"/>
  <c r="J222"/>
  <c r="J212"/>
  <c r="BK203"/>
  <c r="J188"/>
  <c r="J184"/>
  <c r="J175"/>
  <c r="BK169"/>
  <c r="BK144"/>
  <c r="J139"/>
  <c i="3" r="BK143"/>
  <c r="BK134"/>
  <c r="J127"/>
  <c i="2" r="BK440"/>
  <c r="J412"/>
  <c r="BK402"/>
  <c r="BK397"/>
  <c r="J376"/>
  <c r="J366"/>
  <c r="J356"/>
  <c r="BK344"/>
  <c r="BK338"/>
  <c r="J319"/>
  <c r="BK315"/>
  <c r="BK310"/>
  <c r="BK306"/>
  <c r="BK302"/>
  <c r="J297"/>
  <c r="J277"/>
  <c r="J267"/>
  <c r="BK262"/>
  <c r="J248"/>
  <c r="J237"/>
  <c r="J227"/>
  <c r="J217"/>
  <c r="J203"/>
  <c r="BK198"/>
  <c r="BK193"/>
  <c r="BK188"/>
  <c r="J169"/>
  <c r="J154"/>
  <c r="BK149"/>
  <c r="J144"/>
  <c i="1" r="AS95"/>
  <c i="3" r="J143"/>
  <c r="BK137"/>
  <c i="2" r="J451"/>
  <c r="J440"/>
  <c r="BK424"/>
  <c r="J418"/>
  <c r="J390"/>
  <c r="BK380"/>
  <c r="J371"/>
  <c r="BK366"/>
  <c r="BK362"/>
  <c r="BK356"/>
  <c r="BK350"/>
  <c r="J344"/>
  <c r="J338"/>
  <c r="BK335"/>
  <c r="BK327"/>
  <c r="BK319"/>
  <c r="J306"/>
  <c r="BK297"/>
  <c r="BK293"/>
  <c r="BK288"/>
  <c r="J284"/>
  <c r="BK277"/>
  <c r="BK273"/>
  <c r="BK254"/>
  <c r="BK248"/>
  <c r="J243"/>
  <c r="BK237"/>
  <c r="BK222"/>
  <c r="BK217"/>
  <c r="BK212"/>
  <c r="J208"/>
  <c r="BK179"/>
  <c r="J164"/>
  <c r="J159"/>
  <c r="J134"/>
  <c i="1" r="AS97"/>
  <c i="2" l="1" r="T133"/>
  <c r="T261"/>
  <c r="T337"/>
  <c r="T370"/>
  <c r="T379"/>
  <c r="BK396"/>
  <c r="BK395"/>
  <c r="J395"/>
  <c r="J106"/>
  <c r="BK459"/>
  <c r="BK458"/>
  <c r="J458"/>
  <c r="J108"/>
  <c i="3" r="R124"/>
  <c r="T131"/>
  <c i="2" r="R133"/>
  <c r="R253"/>
  <c r="P261"/>
  <c r="P337"/>
  <c r="P370"/>
  <c r="R379"/>
  <c r="T396"/>
  <c r="T395"/>
  <c r="P459"/>
  <c r="P458"/>
  <c i="3" r="BK124"/>
  <c r="J124"/>
  <c r="J99"/>
  <c r="P124"/>
  <c r="P131"/>
  <c i="2" r="P133"/>
  <c r="P132"/>
  <c r="P131"/>
  <c i="1" r="AU96"/>
  <c i="2" r="P253"/>
  <c r="R261"/>
  <c r="R337"/>
  <c r="R370"/>
  <c r="P379"/>
  <c r="P396"/>
  <c r="P395"/>
  <c r="T459"/>
  <c r="T458"/>
  <c i="3" r="T124"/>
  <c r="T123"/>
  <c r="T122"/>
  <c r="R131"/>
  <c i="2" r="BK133"/>
  <c r="J133"/>
  <c r="J100"/>
  <c r="BK253"/>
  <c r="J253"/>
  <c r="J101"/>
  <c r="T253"/>
  <c r="BK261"/>
  <c r="J261"/>
  <c r="J102"/>
  <c r="BK337"/>
  <c r="J337"/>
  <c r="J103"/>
  <c r="BK370"/>
  <c r="J370"/>
  <c r="J104"/>
  <c r="BK379"/>
  <c r="J379"/>
  <c r="J105"/>
  <c r="R396"/>
  <c r="R395"/>
  <c r="R459"/>
  <c r="R458"/>
  <c i="3" r="BK131"/>
  <c r="J131"/>
  <c r="J100"/>
  <c i="2" r="F94"/>
  <c r="BE139"/>
  <c r="BE144"/>
  <c r="BE164"/>
  <c r="BE184"/>
  <c r="BE188"/>
  <c r="BE198"/>
  <c r="BE203"/>
  <c r="BE227"/>
  <c r="BE258"/>
  <c r="BE262"/>
  <c r="BE402"/>
  <c r="BE407"/>
  <c i="3" r="BE143"/>
  <c i="2" r="J125"/>
  <c r="BE175"/>
  <c r="BE179"/>
  <c r="BE208"/>
  <c r="BE254"/>
  <c r="BE267"/>
  <c r="BE284"/>
  <c r="BE288"/>
  <c r="BE315"/>
  <c r="BE327"/>
  <c r="BE376"/>
  <c r="BE380"/>
  <c r="BE385"/>
  <c r="BE390"/>
  <c r="BE412"/>
  <c r="BE418"/>
  <c r="BE424"/>
  <c i="3" r="J90"/>
  <c r="BE125"/>
  <c r="BE132"/>
  <c r="BE134"/>
  <c i="2" r="E119"/>
  <c r="BE149"/>
  <c r="BE154"/>
  <c r="BE159"/>
  <c r="BE193"/>
  <c r="BE237"/>
  <c r="BE243"/>
  <c r="BE273"/>
  <c r="BE277"/>
  <c r="BE293"/>
  <c r="BE297"/>
  <c r="BE302"/>
  <c r="BE306"/>
  <c r="BE310"/>
  <c r="BE319"/>
  <c r="BE338"/>
  <c r="BE356"/>
  <c r="BE362"/>
  <c r="BE397"/>
  <c r="BE432"/>
  <c r="BE440"/>
  <c r="BE451"/>
  <c r="BE460"/>
  <c r="BE465"/>
  <c i="3" r="E84"/>
  <c r="BE129"/>
  <c r="BE146"/>
  <c i="2" r="BE134"/>
  <c r="BE169"/>
  <c r="BE212"/>
  <c r="BE217"/>
  <c r="BE222"/>
  <c r="BE232"/>
  <c r="BE248"/>
  <c r="BE335"/>
  <c r="BE344"/>
  <c r="BE350"/>
  <c r="BE366"/>
  <c r="BE371"/>
  <c i="3" r="F93"/>
  <c r="BE127"/>
  <c r="BE137"/>
  <c r="BE140"/>
  <c i="2" r="F36"/>
  <c i="1" r="BA96"/>
  <c r="BA95"/>
  <c r="AW95"/>
  <c r="AU95"/>
  <c r="AS94"/>
  <c i="2" r="F37"/>
  <c i="1" r="BB96"/>
  <c r="BB95"/>
  <c r="AX95"/>
  <c i="3" r="F38"/>
  <c i="1" r="BC98"/>
  <c r="BC97"/>
  <c r="AY97"/>
  <c i="2" r="J36"/>
  <c i="1" r="AW96"/>
  <c i="3" r="F36"/>
  <c i="1" r="BA98"/>
  <c r="BA97"/>
  <c r="AW97"/>
  <c i="3" r="F39"/>
  <c i="1" r="BD98"/>
  <c r="BD97"/>
  <c i="2" r="F38"/>
  <c i="1" r="BC96"/>
  <c r="BC95"/>
  <c r="BC94"/>
  <c r="W32"/>
  <c i="3" r="F37"/>
  <c i="1" r="BB98"/>
  <c r="BB97"/>
  <c r="AX97"/>
  <c i="2" r="F39"/>
  <c i="1" r="BD96"/>
  <c r="BD95"/>
  <c r="BD94"/>
  <c r="W33"/>
  <c i="3" r="J36"/>
  <c i="1" r="AW98"/>
  <c i="3" l="1" r="R123"/>
  <c r="R122"/>
  <c r="P123"/>
  <c r="P122"/>
  <c i="1" r="AU98"/>
  <c i="2" r="T132"/>
  <c r="T131"/>
  <c r="R132"/>
  <c r="R131"/>
  <c r="J396"/>
  <c r="J107"/>
  <c r="J459"/>
  <c r="J109"/>
  <c r="BK132"/>
  <c r="J132"/>
  <c r="J99"/>
  <c i="3" r="BK123"/>
  <c r="J123"/>
  <c r="J98"/>
  <c i="1" r="AU97"/>
  <c r="BB94"/>
  <c r="W31"/>
  <c r="BA94"/>
  <c r="AW94"/>
  <c r="AK30"/>
  <c i="2" r="F35"/>
  <c i="1" r="AZ96"/>
  <c r="AZ95"/>
  <c r="AY95"/>
  <c i="2" r="J35"/>
  <c i="1" r="AV96"/>
  <c r="AT96"/>
  <c r="AY94"/>
  <c i="3" r="F35"/>
  <c i="1" r="AZ98"/>
  <c r="AZ97"/>
  <c r="AV97"/>
  <c r="AT97"/>
  <c i="3" r="J35"/>
  <c i="1" r="AV98"/>
  <c r="AT98"/>
  <c i="2" l="1" r="BK131"/>
  <c r="J131"/>
  <c i="3" r="BK122"/>
  <c r="J122"/>
  <c r="J97"/>
  <c i="1" r="AU94"/>
  <c r="AZ94"/>
  <c r="W29"/>
  <c r="AX94"/>
  <c r="W30"/>
  <c i="2" r="J32"/>
  <c i="1" r="AG96"/>
  <c r="AG95"/>
  <c r="AV95"/>
  <c r="AT95"/>
  <c l="1" r="AN96"/>
  <c i="2" r="J41"/>
  <c i="1" r="AN95"/>
  <c i="2" r="J98"/>
  <c i="1" r="AV94"/>
  <c r="AK29"/>
  <c i="3" r="J32"/>
  <c i="1" r="AG98"/>
  <c r="AN98"/>
  <c i="3" l="1" r="J41"/>
  <c i="1" r="AG97"/>
  <c r="AN97"/>
  <c r="AT94"/>
  <c l="1" r="AG94"/>
  <c r="AN94"/>
  <c l="1" r="AK26"/>
  <c r="AK35"/>
</calcChain>
</file>

<file path=xl/sharedStrings.xml><?xml version="1.0" encoding="utf-8"?>
<sst xmlns="http://schemas.openxmlformats.org/spreadsheetml/2006/main">
  <si>
    <t>Export Komplet</t>
  </si>
  <si>
    <t/>
  </si>
  <si>
    <t>2.0</t>
  </si>
  <si>
    <t>ZAMOK</t>
  </si>
  <si>
    <t>False</t>
  </si>
  <si>
    <t>{4f9af63a-4668-4a23-bef0-f8346e921680}</t>
  </si>
  <si>
    <t>0,01</t>
  </si>
  <si>
    <t>21</t>
  </si>
  <si>
    <t>15</t>
  </si>
  <si>
    <t>REKAPITULACE STAVBY</t>
  </si>
  <si>
    <t xml:space="preserve">v ---  níže se nacházejí doplnkové a pomocné údaje k sestavám  --- v</t>
  </si>
  <si>
    <t>Návod na vyplnění</t>
  </si>
  <si>
    <t>0,001</t>
  </si>
  <si>
    <t>Kód:</t>
  </si>
  <si>
    <t>POSP607-2021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</si>
  <si>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</si>
  <si>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</si>
  <si>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Revitalizace návsi v obci Tovéř</t>
  </si>
  <si>
    <t>0,1</t>
  </si>
  <si>
    <t>KSO:</t>
  </si>
  <si>
    <t>822 23</t>
  </si>
  <si>
    <t>CC-CZ:</t>
  </si>
  <si>
    <t>21111</t>
  </si>
  <si>
    <t>1</t>
  </si>
  <si>
    <t>Místo:</t>
  </si>
  <si>
    <t>Tovéř</t>
  </si>
  <si>
    <t>Datum:</t>
  </si>
  <si>
    <t>7. 4. 2021</t>
  </si>
  <si>
    <t>10</t>
  </si>
  <si>
    <t>CZ-CPV:</t>
  </si>
  <si>
    <t>45233142-6</t>
  </si>
  <si>
    <t>CZ-CPA:</t>
  </si>
  <si>
    <t>42.11.10</t>
  </si>
  <si>
    <t>100</t>
  </si>
  <si>
    <t>Zadavatel:</t>
  </si>
  <si>
    <t>IČ:</t>
  </si>
  <si>
    <t>00635626</t>
  </si>
  <si>
    <t>Obec Tovéř</t>
  </si>
  <si>
    <t>DIČ:</t>
  </si>
  <si>
    <t>Uchazeč:</t>
  </si>
  <si>
    <t>Vyplň údaj</t>
  </si>
  <si>
    <t>Projektant:</t>
  </si>
  <si>
    <t>45186677</t>
  </si>
  <si>
    <t>ing. Petr Doležel</t>
  </si>
  <si>
    <t>CZ6008091309</t>
  </si>
  <si>
    <t>Zpracovatel:</t>
  </si>
  <si>
    <t xml:space="preserve">ing.Pospíšil Michal          CU 2021/1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</si>
  <si>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</si>
  <si>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</si>
  <si>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</si>
  <si>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</si>
  <si>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</si>
  <si>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</si>
  <si>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</si>
  <si>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</si>
  <si>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</si>
  <si>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</si>
  <si>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</si>
  <si>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</si>
  <si>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</si>
  <si>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</si>
  <si>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</si>
  <si>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</si>
  <si>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</si>
  <si>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</si>
  <si>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</si>
  <si>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</si>
  <si>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</si>
  <si>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</si>
  <si>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</si>
  <si>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</si>
  <si>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</si>
  <si>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</si>
  <si>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</si>
  <si>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</si>
  <si>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</si>
  <si>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</si>
  <si>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</si>
  <si>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</si>
  <si>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</si>
  <si>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</si>
  <si>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</si>
  <si>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</si>
  <si>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</si>
  <si>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</si>
  <si>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</si>
  <si>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</si>
  <si>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</si>
  <si>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</si>
  <si>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</si>
  <si>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</si>
  <si>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</si>
  <si>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</si>
  <si>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</si>
  <si>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SO 101 - Místní komunikace-chodník vpravo KM 0,09687-0,14067</t>
  </si>
  <si>
    <t>STA</t>
  </si>
  <si>
    <t>{7945136d-2b1f-4807-8d56-588588749308}</t>
  </si>
  <si>
    <t>2</t>
  </si>
  <si>
    <t>/</t>
  </si>
  <si>
    <t>1-1</t>
  </si>
  <si>
    <t>SO 101 - Místní komunikace-chodník vpravo KM 0,09687-0,14067- soupis prací</t>
  </si>
  <si>
    <t>Soupis</t>
  </si>
  <si>
    <t>{94751f12-34c5-4921-a756-6a0d78cf6f8d}</t>
  </si>
  <si>
    <t>VON - VEDLEJŠÍ A OSTATNÍ NÁKLADY</t>
  </si>
  <si>
    <t>{4bca44aa-77be-4491-9999-df98f381e69a}</t>
  </si>
  <si>
    <t>82229</t>
  </si>
  <si>
    <t>2-1</t>
  </si>
  <si>
    <t>VON - VEDLEJŠÍ A OSTATNÍ NÁKLADY- soupis prací</t>
  </si>
  <si>
    <t>{4060f2a7-aefb-4bf7-95c0-e59d1b7ea9f6}</t>
  </si>
  <si>
    <t>KRYCÍ LIST SOUPISU PRACÍ</t>
  </si>
  <si>
    <t>Objekt:</t>
  </si>
  <si>
    <t>1 - SO 101 - Místní komunikace-chodník vpravo KM 0,09687-0,14067</t>
  </si>
  <si>
    <t>Soupis:</t>
  </si>
  <si>
    <t>1-1 - SO 101 - Místní komunikace-chodník vpravo KM 0,09687-0,14067- soupis prací</t>
  </si>
  <si>
    <t>2112</t>
  </si>
  <si>
    <t>REKAPITULACE ČLENĚNÍ SOUPISU PRACÍ</t>
  </si>
  <si>
    <t>Kód dílu - Popis</t>
  </si>
  <si>
    <t>Cena celkem [CZK]</t>
  </si>
  <si>
    <t>Náklady ze soupisu prací</t>
  </si>
  <si>
    <t>-1</t>
  </si>
  <si>
    <t>HSV - Práce a dodávky HSV</t>
  </si>
  <si>
    <t xml:space="preserve">    001 - zemní práce</t>
  </si>
  <si>
    <t xml:space="preserve">    57 -  Kryty pozemních komunikací letišť a ploch z kameniva nebo živičné</t>
  </si>
  <si>
    <t xml:space="preserve">    059 - kryty poz.komunikací - dlažba</t>
  </si>
  <si>
    <t xml:space="preserve">    6 - Úpravy povrchů, podlahy a osazování výplní</t>
  </si>
  <si>
    <t xml:space="preserve">    81 -  Potrubí z trub betonových</t>
  </si>
  <si>
    <t xml:space="preserve">    091 - doplnujici konstrukce</t>
  </si>
  <si>
    <t xml:space="preserve">    9 - Ostatní konstrukce a práce-bourání</t>
  </si>
  <si>
    <t xml:space="preserve">      096 -  bourani a demolice konstrukci</t>
  </si>
  <si>
    <t>M - Práce a dodávky M</t>
  </si>
  <si>
    <t xml:space="preserve">    46-M - Zemní práce při extr.mont.pracích</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</si>
  <si>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</si>
  <si>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</si>
  <si>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</si>
  <si>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</si>
  <si>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</si>
  <si>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</si>
  <si>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</si>
  <si>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</si>
  <si>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</si>
  <si>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</si>
  <si>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</si>
  <si>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</si>
  <si>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</si>
  <si>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</si>
  <si>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</si>
  <si>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</si>
  <si>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001</t>
  </si>
  <si>
    <t>zemní práce</t>
  </si>
  <si>
    <t>K</t>
  </si>
  <si>
    <t>184802111</t>
  </si>
  <si>
    <t>Chemické odplevelení před založením kultury nad 20 m2 postřikem na široko v rovině a svahu do 1:5</t>
  </si>
  <si>
    <t>m2</t>
  </si>
  <si>
    <t>CS ÚRS 2020 01</t>
  </si>
  <si>
    <t>4</t>
  </si>
  <si>
    <t>213116779</t>
  </si>
  <si>
    <t>PP</t>
  </si>
  <si>
    <t xml:space="preserve">Chemické odplevelení půdy před založením kultury, trávníku nebo zpevněných ploch  o výměře jednotlivě přes 20 m2 v rovině nebo na svahu do 1:5 postřikem na široko</t>
  </si>
  <si>
    <t>PSC</t>
  </si>
  <si>
    <t xml:space="preserve">Poznámka k souboru cen:_x000d_
1. Ceny -2111, -2211, -2311 a -2411 lze použít i pro aplikaci retardantů na trávníky. 2. V cenách -2111, -2211, -2311 a -2411 jsou započteny i náklady na dovoz vody do 10 km. 3. V cenách nejsou započteny náklady na případné zapravení přípravku do půdy a) obděláním půdy; tyto práce se oceňují cenami části A02 souboru cen 183 40-31 Obdělání půdy, b) prolitím; toto se oceňuje cenami části C02 souboru cen 185 80-43 Zalití rostlin vodou a případně cenami části A02 souboru cen 185 85-11 Dovoz vody pro zálivku rostlin. 4. Každá opakovaná aplikace se oceňuje samostatně. 5. Chemické odplevelení ploch do 20 m2 se oceňuje příslušnými cenami souboru cen 184 80-26 Chemické odplevelení po založení kultury. 6. V cenách o sklonu svahu přes 1:1 jsou uvažovány podmínky pro svahy běžně schůdné; bez použití lezeckých technik. V případě použití lezeckých technik se tyto náklady oceňují individuálně. </t>
  </si>
  <si>
    <t>VV</t>
  </si>
  <si>
    <t>položka výkazu výměr 2</t>
  </si>
  <si>
    <t>150,95</t>
  </si>
  <si>
    <t>111301111</t>
  </si>
  <si>
    <t>Sejmutí drnu tl do 100 mm s přemístěním do 50 m nebo naložením na dopravní prostředek</t>
  </si>
  <si>
    <t>1644650534</t>
  </si>
  <si>
    <t>Sejmutí drnu tl. do 100 mm, v jakékoliv ploše</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</si>
  <si>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</si>
  <si>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 xml:space="preserve">položka  výkazu výměr 3</t>
  </si>
  <si>
    <t>3</t>
  </si>
  <si>
    <t>162302111</t>
  </si>
  <si>
    <t>Vodorovné přemístění drnu bez naložení se složením do 1000 m</t>
  </si>
  <si>
    <t>-940074834</t>
  </si>
  <si>
    <t xml:space="preserve">Vodorovné přemístění drnu na suchu  na vzdálenost přes 100 do 1000 m</t>
  </si>
  <si>
    <t xml:space="preserve">Poznámka k souboru cen:_x000d_
1. V cenách jsou započteny i náklady na terénní přirážky za jízdu v nepříznivých nebo mimořádně nepříznivých poměrech a složení drnu na hromady. 2. V cenách nejsou započteny náklady na naložení na dopravní prostředek, tyto se oceňují souborem cen 167 10-21 Nakládání drnu. 3. Vzdálenost pro vodorovné přemístění drnu je délka nejhospodárnější dopravní trasy, měřené v její ose, mezi těžištěm plochy z níž se drn snímá a těžištěm plochy určené k drnování. </t>
  </si>
  <si>
    <t>122251102</t>
  </si>
  <si>
    <t>Odkopávky a prokopávky nezapažené v hornině třídy těžitelnosti I, skupiny 3 objem do 50 m3 strojně</t>
  </si>
  <si>
    <t>m3</t>
  </si>
  <si>
    <t>350318377</t>
  </si>
  <si>
    <t>Odkopávky a prokopávky nezapažené strojně v hornině třídy těžitelnosti I skupiny 3 přes 20 do 50 m3</t>
  </si>
  <si>
    <t xml:space="preserve">Poznámka k souboru cen:_x000d_
1. V cenách jsou započteny i náklady na přehození výkopku na vzdálenost do 3 m nebo naložení na dopravní prostředek. </t>
  </si>
  <si>
    <t>položka výkazu výměr 4</t>
  </si>
  <si>
    <t>27,25</t>
  </si>
  <si>
    <t>5</t>
  </si>
  <si>
    <t>167111101</t>
  </si>
  <si>
    <t>Nakládání výkopku z hornin třídy těžitelnosti I, skupiny 1 až 3 do 100 m3 ručně</t>
  </si>
  <si>
    <t>2011914960</t>
  </si>
  <si>
    <t>Nakládání, skládání a překládání neulehlého výkopku nebo sypaniny ručně nakládání, z hornin třídy těžitelnosti I, skupiny 1 až 3</t>
  </si>
  <si>
    <t xml:space="preserve">Poznámka k souboru cen:_x000d_
1. Množství měrných jednotek se určí v rostlém stavu horniny. </t>
  </si>
  <si>
    <t>položka výkazu výměr 17</t>
  </si>
  <si>
    <t>45*0,1</t>
  </si>
  <si>
    <t>6</t>
  </si>
  <si>
    <t>162351104</t>
  </si>
  <si>
    <t>Vodorovné přemístění do 1000 m výkopku/sypaniny z horniny třídy těžitelnosti I, skupiny 1 až 3</t>
  </si>
  <si>
    <t>1781073038</t>
  </si>
  <si>
    <t>Vodorovné přemístění výkopku nebo sypaniny po suchu na obvyklém dopravním prostředku, bez naložení výkopku, avšak se složením bez rozhrnutí z horniny třídy těžitelnosti I skupiny 1 až 3 na vzdálenost přes 500 do 1 000 m</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</si>
  <si>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</si>
  <si>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7</t>
  </si>
  <si>
    <t>162751117</t>
  </si>
  <si>
    <t>Vodorovné přemístění do 10000 m výkopku/sypaniny z horniny třídy těžitelnosti I, skupiny 1 až 3</t>
  </si>
  <si>
    <t>1289342850</t>
  </si>
  <si>
    <t>Vodorovné přemístění výkopku nebo sypaniny po suchu na obvyklém dopravním prostředku, bez naložení výkopku, avšak se složením bez rozhrnutí z horniny třídy těžitelnosti I skupiny 1 až 3 na vzdálenost přes 9 000 do 10 000 m</t>
  </si>
  <si>
    <t>8</t>
  </si>
  <si>
    <t>162751119</t>
  </si>
  <si>
    <t>Příplatek k vodorovnému přemístění výkopku/sypaniny z horniny třídy těžitelnosti I, skupiny 1 až 3 ZKD 1000 m přes 10000 m</t>
  </si>
  <si>
    <t>-1279904225</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</si>
  <si>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</si>
  <si>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skládka 12 km</t>
  </si>
  <si>
    <t>27,25*2</t>
  </si>
  <si>
    <t>9</t>
  </si>
  <si>
    <t>171201231</t>
  </si>
  <si>
    <t>Poplatek za uložení zeminy a kamení na recyklační skládce (skládkovné) kód odpadu 17 05 04</t>
  </si>
  <si>
    <t>t</t>
  </si>
  <si>
    <t>251113497</t>
  </si>
  <si>
    <t>Poplatek za uložení stavebního odpadu na recyklační skládce (skládkovné) zeminy a kamení zatříděného do Katalogu odpadů pod kódem 17 05 04</t>
  </si>
  <si>
    <t>27,25*1,8</t>
  </si>
  <si>
    <t>184911161</t>
  </si>
  <si>
    <t>Mulčování záhonů kačírkem tl. vrstvy do 0,1 m v rovině a svahu do 1:5</t>
  </si>
  <si>
    <t>-1802908515</t>
  </si>
  <si>
    <t>Mulčování záhonů kačírkem nebo drceným kamenivem tloušťky mulče přes 50 do 100 mm v rovině nebo na svahu do 1:5</t>
  </si>
  <si>
    <t xml:space="preserve">Poznámka k souboru cen:_x000d_
1. V cenách jsou započteny i náklady na naložení odpadu na dopravní prostředek, odvoz do 20 km a složení odpadu. 2. V cenách nejsou započteny náklady na: a) uložení odpadu na skládku, b) mulč v podobě kačírku nebo drceného kameniva, tento se oceňuje ve specifikaci. 3. Ceny jsou určeny pro zpracování materiálem o frakci do 63 mm. Nad velikost této frakce se práce oceňuje individuálně. </t>
  </si>
  <si>
    <t>"položka výkazu výměr 12</t>
  </si>
  <si>
    <t>7,94</t>
  </si>
  <si>
    <t>11</t>
  </si>
  <si>
    <t>M</t>
  </si>
  <si>
    <t>583374030</t>
  </si>
  <si>
    <t>kamenivo dekorační (kačírek) frakce 16/32</t>
  </si>
  <si>
    <t>1844461919</t>
  </si>
  <si>
    <t>7,94*0,1*1,8</t>
  </si>
  <si>
    <t>12</t>
  </si>
  <si>
    <t>184911311</t>
  </si>
  <si>
    <t>Položení mulčovací textilie v rovině a svahu do 1:5</t>
  </si>
  <si>
    <t>884884158</t>
  </si>
  <si>
    <t>Položení mulčovací textilie proti prorůstání plevelů kolem vysázených rostlin v rovině nebo na svahu do 1:5</t>
  </si>
  <si>
    <t xml:space="preserve">Poznámka k souboru cen:_x000d_
1. V cenách o sklonu svahu přes 1:1 jsou uvažovány podmínky pro svahy běžně schůdné; bez použití lezeckých technik. V případě použití lezeckých technik se tyto náklady oceňují individuálně. </t>
  </si>
  <si>
    <t>13</t>
  </si>
  <si>
    <t>181151311</t>
  </si>
  <si>
    <t>Plošná úprava terénu přes 500 m2 zemina tř 1 až 4 nerovnosti do 100 mm v rovinně a svahu do 1:5</t>
  </si>
  <si>
    <t>-689404166</t>
  </si>
  <si>
    <t>Plošná úprava terénu v zemině tř. 1 až 4 s urovnáním povrchu bez doplnění ornice souvislé plochy přes 500 m2 při nerovnostech terénu přes 50 do 100 mm v rovině nebo na svahu do 1:5</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</si>
  <si>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171 15 ...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</si>
  <si>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45</t>
  </si>
  <si>
    <t>14</t>
  </si>
  <si>
    <t>181351113</t>
  </si>
  <si>
    <t>Rozprostření ornice tl vrstvy do 200 mm pl přes 500 m2 v rovině nebo ve svahu do 1:5 strojně</t>
  </si>
  <si>
    <t>-204887468</t>
  </si>
  <si>
    <t>Rozprostření a urovnání ornice v rovině nebo ve svahu sklonu do 1:5 strojně při souvislé ploše přes 500 m2, tl. vrstvy do 200 mm</t>
  </si>
  <si>
    <t xml:space="preserve">Poznámka k souboru cen:_x000d_
1. V ceně jsou započteny i náklady na případné nutné přemístění hromad nebo dočasných skládek na místo spotřeby ze vzdálenosti do 50 m. 2. V ceně nejsou započteny náklady na získání ornice; tyto se oceňují cenami souboru cen 121 Sejmutí ornice. </t>
  </si>
  <si>
    <t>181411141</t>
  </si>
  <si>
    <t>Založení parterového trávníku výsevem plochy do 1000 m2 v rovině a ve svahu do 1:5</t>
  </si>
  <si>
    <t>-148764281</t>
  </si>
  <si>
    <t>Založení trávníku na půdě předem připravené plochy do 1000 m2 výsevem včetně utažení parterového v rovině nebo na svahu do 1:5</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</si>
  <si>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</si>
  <si>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16</t>
  </si>
  <si>
    <t>00572410</t>
  </si>
  <si>
    <t>osivo směs travní parková</t>
  </si>
  <si>
    <t>kg</t>
  </si>
  <si>
    <t>-65042382</t>
  </si>
  <si>
    <t>45*0,02</t>
  </si>
  <si>
    <t>17</t>
  </si>
  <si>
    <t>183205111</t>
  </si>
  <si>
    <t>Založení záhonu v rovině a svahu do 1:5 zemina tř 1 a 2</t>
  </si>
  <si>
    <t>-109722884</t>
  </si>
  <si>
    <t>Založení záhonu pro výsadbu rostlin v rovině nebo na svahu do 1:5 v zemině tř. 1 až 2</t>
  </si>
  <si>
    <t xml:space="preserve">Poznámka k souboru cen:_x000d_
1. V cenách jsou započteny i náklady na urovnání s případným naložení odpadu na dopravní prostředek, odvoz na vzdálenost do 20 km a složení výkopků. 2. Ceny nelze použít pro založení záhonu s výškovým členěním pro ornamentální výsadby; tyto práce se oceňují individuálně. </t>
  </si>
  <si>
    <t>18</t>
  </si>
  <si>
    <t>183403114</t>
  </si>
  <si>
    <t>Obdělání půdy kultivátorováním v rovině a svahu do 1:5</t>
  </si>
  <si>
    <t>-1645192813</t>
  </si>
  <si>
    <t xml:space="preserve">Obdělání půdy  kultivátorováním v rovině nebo na svahu do 1:5</t>
  </si>
  <si>
    <t xml:space="preserve">Poznámka k souboru cen:_x000d_
1. Každé opakované obdělání půdy se oceňuje samostatně. 2. Ceny -3114 a -3115 lze použít i pro obdělání půdy aktivními branami. </t>
  </si>
  <si>
    <t>19</t>
  </si>
  <si>
    <t>183403153</t>
  </si>
  <si>
    <t>Obdělání půdy hrabáním v rovině a svahu do 1:5</t>
  </si>
  <si>
    <t>1810084169</t>
  </si>
  <si>
    <t xml:space="preserve">Obdělání půdy  hrabáním v rovině nebo na svahu do 1:5</t>
  </si>
  <si>
    <t>20</t>
  </si>
  <si>
    <t>185803111</t>
  </si>
  <si>
    <t>Ošetření trávníku shrabáním v rovině a svahu do 1:5</t>
  </si>
  <si>
    <t>-1232028779</t>
  </si>
  <si>
    <t xml:space="preserve">Ošetření trávníku  jednorázové v rovině nebo na svahu do 1:5</t>
  </si>
  <si>
    <t xml:space="preserve">Poznámka k souboru cen:_x000d_
1. V cenách nejsou započteny náklady na : a) vypletí; tyto práce se oceňují cenami části C02 souboru cen 185 80-42 Vypletí, b) zalití; tyto práce se oceňují cenami části C02 souboru cen 185 80-43 Zalití rostlin vodou c) chemické odplevelení; tyto práce se oceňují cenami části A02 souboru cen 184 80-22 Chemické odplevelení trávníku, d) hnojení; tyto práce se oceňuji cenami části A02 souboru cen 184 85-11 Hnojení roztokem hnojiva nebo 185 80-21 Hnojení. 2. V cenách jsou započteny i náklady na pokosení se shrabáním, naložením shrabu na dopravní prostředek s odvezením do vzdálenosti 20 km a vyložením shrabu. 3. V cenách o sklonu svahu přes 1:1 jsou uvažovány podmínky pro svahy běžně schůdné; bez použití lezeckých technik. V případě použití lezeckých technik se tyto náklady oceňují individuálně. </t>
  </si>
  <si>
    <t>185804312</t>
  </si>
  <si>
    <t>Zalití rostlin vodou plocha přes 20 m2</t>
  </si>
  <si>
    <t>1635251384</t>
  </si>
  <si>
    <t>Zalití rostlin vodou plochy záhonů jednotlivě přes 20 m2</t>
  </si>
  <si>
    <t>20 l/m2</t>
  </si>
  <si>
    <t>22</t>
  </si>
  <si>
    <t>185851121</t>
  </si>
  <si>
    <t>Dovoz vody pro zálivku rostlin za vzdálenost do 1000 m</t>
  </si>
  <si>
    <t>803782978</t>
  </si>
  <si>
    <t xml:space="preserve">Dovoz vody pro zálivku rostlin  na vzdálenost do 1000 m</t>
  </si>
  <si>
    <t xml:space="preserve">Poznámka k souboru cen:_x000d_
1. Ceny lze použít pouze tehdy, když není voda dostupná z vodovodního řádu. 2. V cenách jsou započteny i náklady na čerpání vody do cisterny. 3. V cenách nejsou započteny náklady na dodání vody. Tyto náklady se oceňují individuálně. </t>
  </si>
  <si>
    <t>23</t>
  </si>
  <si>
    <t>082113200</t>
  </si>
  <si>
    <t>voda pitná pro smluvní odběratele</t>
  </si>
  <si>
    <t>-191768019</t>
  </si>
  <si>
    <t>24</t>
  </si>
  <si>
    <t>181102302</t>
  </si>
  <si>
    <t>Úprava pláně pro silnice a dálnice v zářezech se zhutněním</t>
  </si>
  <si>
    <t>-1744679237</t>
  </si>
  <si>
    <t>Úprava pláně na stavbách silnic a dálnic strojně v zářezech mimo skalních se zhutněním</t>
  </si>
  <si>
    <t xml:space="preserve">Poznámka k souboru cen:_x000d_
1. Ceny 15-2301, 15-2302, 25-2301 a 25-2305 jsou určeny pro urovnání nově zřizovaných ploch vodorovných nebo ve sklonu do 1:5 pod zpevnění ploch jakéhokoliv druhu, pod humusování, drnování a dále předepíše-li projekt urovnání pláně z jiného důvodu. 2. Cena 15-2303 je určena pro vyplnění sypaninou prohlubní zářezů v horninách třídy těžitelnosti II a III, skupiny 5 až 7. 3. Ceny neplatí pro zhutnění podloží pod násypy; toto zhutnění se oceňuje cenou 171 15-2101 Zhutnění podloží pod násypy. 4. Ceny neplatí pro urovnání lavic šířky do 3 m přerušujících svahy, pro urovnání dna příkopů pro jakoukoliv jejich šířku; toto urovnání se oceňuje cenami souboru cen 182 Svahování trvalých svahů do projektovaných profilů. 5. Urovnání ploch ve sklonu přes 1:5 (svahování) se oceňuje cenou 182 20-1101 Svahování trvalých svahů do projektovaných profilů. 6. Vyplnění prohlubní v horninách třídy II a III betonem nebo stabilizací se oceňuje cenami části A 01 katalogu 822-1 Komunikace pozemní a letiště. </t>
  </si>
  <si>
    <t>"položka výkazu výměr 5</t>
  </si>
  <si>
    <t>82,6</t>
  </si>
  <si>
    <t>57</t>
  </si>
  <si>
    <t xml:space="preserve"> Kryty pozemních komunikací letišť a ploch z kameniva nebo živičné</t>
  </si>
  <si>
    <t>25</t>
  </si>
  <si>
    <t>564871116</t>
  </si>
  <si>
    <t>Podklad ze štěrkodrtě ŠD tl. 300 mm</t>
  </si>
  <si>
    <t>-732180486</t>
  </si>
  <si>
    <t xml:space="preserve">Podklad ze štěrkodrti ŠD  s rozprostřením a zhutněním, po zhutnění tl. 300 mm</t>
  </si>
  <si>
    <t>položka výkazu výměr 9</t>
  </si>
  <si>
    <t>26</t>
  </si>
  <si>
    <t>998225111</t>
  </si>
  <si>
    <t>Přesun hmot pro pozemní komunikace s krytem z kamene, monolitickým betonovým nebo živičným</t>
  </si>
  <si>
    <t>447014535</t>
  </si>
  <si>
    <t xml:space="preserve">Přesun hmot pro komunikace s krytem z kameniva, monolitickým betonovým nebo živičným  dopravní vzdálenost do 200 m jakékoliv délky objektu</t>
  </si>
  <si>
    <t xml:space="preserve">Poznámka k souboru cen:_x000d_
1. Ceny lze použít i pro plochy letišť s krytem monolitickým betonovým nebo živičným. </t>
  </si>
  <si>
    <t>059</t>
  </si>
  <si>
    <t>kryty poz.komunikací - dlažba</t>
  </si>
  <si>
    <t>27</t>
  </si>
  <si>
    <t>596811221</t>
  </si>
  <si>
    <t>Kladení betonové dlažby komunikací pro pěší do lože z kameniva vel do 0,25 m2 plochy do 100 m2</t>
  </si>
  <si>
    <t>-1639907418</t>
  </si>
  <si>
    <t>Kladení dlažby z betonových nebo kameninových dlaždic komunikací pro pěší s vyplněním spár a se smetením přebytečného materiálu na vzdálenost do 3 m s ložem z kameniva těženého tl. do 30 mm velikosti dlaždic přes 0,09 m2 do 0,25 m2, pro plochy přes 50 do 100 m2</t>
  </si>
  <si>
    <t xml:space="preserve">Poznámka k souboru cen:_x000d_
1. V cenách jsou započteny i náklady na dodání hmot pro lože a na dodání materiálu pro výplň spár. 2. V cenách nejsou započteny náklady na dodání dlaždic, které se oceňují ve specifikaci; ztratné lze dohodnout u plochy a) do 100 m2 ve výši 3 %, b) přes 100 do 300 m2 ve výši 2 %, c) přes 300 m2 ve výši 1 %. 3. Část lože přesahující tloušťku 30 mm se oceňuje cenami souboru cen 451 . . -9 . Příplatek za každých dalších 10 mm tloušťky podkladu nebo lože. </t>
  </si>
  <si>
    <t>položka výkazu výměr 10</t>
  </si>
  <si>
    <t>78,8</t>
  </si>
  <si>
    <t>28</t>
  </si>
  <si>
    <t>77159118R</t>
  </si>
  <si>
    <t>Řezání dlaždic rovné</t>
  </si>
  <si>
    <t>kus</t>
  </si>
  <si>
    <t>1094574621</t>
  </si>
  <si>
    <t xml:space="preserve">Podlahy - ostatní práce  řezání dlaždic keramických rovné</t>
  </si>
  <si>
    <t xml:space="preserve">Poznámka k souboru cen:_x000d_
1. Množství měrných jednotek u ceny -1185 se stanoví podle počtu řezaných dlaždic, nezávisle na jejich velikosti. 2. Položkou -1185 lze ocenit provádění více řezů na jednom kusu dlažby. </t>
  </si>
  <si>
    <t>předpoklad</t>
  </si>
  <si>
    <t>125</t>
  </si>
  <si>
    <t>29</t>
  </si>
  <si>
    <t>R-059-009</t>
  </si>
  <si>
    <t xml:space="preserve">dlažba betonová hladká  40x40x6 cm šedé kamenivo tryskaná</t>
  </si>
  <si>
    <t>-384592755</t>
  </si>
  <si>
    <t>78,8*1,01</t>
  </si>
  <si>
    <t>30</t>
  </si>
  <si>
    <t>596211230</t>
  </si>
  <si>
    <t>Kladení zámkové dlažby komunikací pro pěší tl 80 mm skupiny C pl do 50 m2</t>
  </si>
  <si>
    <t>-977704340</t>
  </si>
  <si>
    <t>Kladení dlažby z betonových zámkových dlaždic komunikací pro pěší s ložem z kameniva těženého nebo drceného tl. do 40 mm, s vyplněním spár s dvojitým hutněním, vibrováním a se smetením přebytečného materiálu na krajnici tl. 80 mm skupiny C, pro plochy do 50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</si>
  <si>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</si>
  <si>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 xml:space="preserve">položka výkazu výměr  11</t>
  </si>
  <si>
    <t>3,8</t>
  </si>
  <si>
    <t xml:space="preserve">položka výkazu výměr  14</t>
  </si>
  <si>
    <t>5,7</t>
  </si>
  <si>
    <t>31</t>
  </si>
  <si>
    <t>5924500R</t>
  </si>
  <si>
    <t>dlažba skladebná betonová 20x10x8 cm slepecká barevná</t>
  </si>
  <si>
    <t>-2008404169</t>
  </si>
  <si>
    <t>dlažba skladebná betonová slepecká 20x10x8 cm barevná</t>
  </si>
  <si>
    <t>položka výkazu výměr 11</t>
  </si>
  <si>
    <t>3,8*1,03</t>
  </si>
  <si>
    <t>32</t>
  </si>
  <si>
    <t>916111123</t>
  </si>
  <si>
    <t>Osazení obruby z drobných kostek s boční opěrou do lože z betonu prostého</t>
  </si>
  <si>
    <t>m</t>
  </si>
  <si>
    <t>-978101527</t>
  </si>
  <si>
    <t xml:space="preserve">Osazení silniční obruby z dlažebních kostek v jedné řadě  s ložem tl. přes 50 do 100 mm, s vyplněním a zatřením spár cementovou maltou z drobných kostek s boční opěrou z betonu prostého tř. C 12/15, do lože z betonu prostého téže značky</t>
  </si>
  <si>
    <t xml:space="preserve">Poznámka k souboru cen:_x000d_
1. Část lože z betonu prostého přesahující tl. 100 mm se oceňuje cenou 916 99-1121 Lože pod obrubníky, krajníky nebo obruby z dlažebních kostek. 2. V cenách nejsou započteny náklady na dodání dlažebních kostek, tyto se oceňují ve specifikaci. Množství uvedené ve specifikaci se určí jako součin celkové délky obrub a objemové hmotnosti 1 m obruby a to: a) 0,065 t/m pro velké kostky, b) 0,024 t/m pro malé kostky. Ztratné lze dohodnout ve výši 1 % pro velké kostky, 2 % pro malé kostky. 3. Osazení silniční obruby ze dvou řad kostek se oceňuje: a) bez boční opěry jako dvojnásobné množství silniční obruby z jedné řady kostek, b) s boční opěrou jako osazení silniční obruby z jedné řady kostek s boční opěrou a osazení silniční obruby z jedné řady kostek bez boční opěry. </t>
  </si>
  <si>
    <t xml:space="preserve">položka výkazu výměr  6</t>
  </si>
  <si>
    <t>21*0,1</t>
  </si>
  <si>
    <t>33</t>
  </si>
  <si>
    <t>58381007</t>
  </si>
  <si>
    <t>kostka dlažební žula drobná 8/10</t>
  </si>
  <si>
    <t>-1894063077</t>
  </si>
  <si>
    <t>21*0,1*0,1*1,01</t>
  </si>
  <si>
    <t>34</t>
  </si>
  <si>
    <t>916131213</t>
  </si>
  <si>
    <t>Osazení silničního obrubníku betonového stojatého s boční opěrou do lože z betonu prostého</t>
  </si>
  <si>
    <t>698441346</t>
  </si>
  <si>
    <t>Osazení silničního obrubníku betonového se zřízením lože, s vyplněním a zatřením spár cementovou maltou stojatého s boční opěrou z betonu prostého, do lože z betonu prostého</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</si>
  <si>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</si>
  <si>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položka výkazu výměr 7</t>
  </si>
  <si>
    <t>6+1+1</t>
  </si>
  <si>
    <t>35</t>
  </si>
  <si>
    <t>59217031</t>
  </si>
  <si>
    <t>obrubník betonový silniční 1000x150x250mm</t>
  </si>
  <si>
    <t>310352373</t>
  </si>
  <si>
    <t>6* 1,01</t>
  </si>
  <si>
    <t>36</t>
  </si>
  <si>
    <t>59217030</t>
  </si>
  <si>
    <t>obrubník betonový silniční přechodový 1000x150x150-250mm</t>
  </si>
  <si>
    <t>-1764004354</t>
  </si>
  <si>
    <t>2*1,01</t>
  </si>
  <si>
    <t>37</t>
  </si>
  <si>
    <t>916231213</t>
  </si>
  <si>
    <t>Osazení chodníkového obrubníku betonového stojatého s boční opěrou do lože z betonu prostého</t>
  </si>
  <si>
    <t>-1367808680</t>
  </si>
  <si>
    <t>Osazení chodníkového obrubníku betonového se zřízením lože, s vyplněním a zatřením spár cementovou maltou stojatého s boční opěrou z betonu prostého, do lože z betonu prostého</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</si>
  <si>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</si>
  <si>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 xml:space="preserve">položka výkazu výměr  8</t>
  </si>
  <si>
    <t>80,2</t>
  </si>
  <si>
    <t>38</t>
  </si>
  <si>
    <t>59217018</t>
  </si>
  <si>
    <t>obrubník betonový chodníkový 1000x80x200mm</t>
  </si>
  <si>
    <t>1005524987</t>
  </si>
  <si>
    <t>81*1,01</t>
  </si>
  <si>
    <t>39</t>
  </si>
  <si>
    <t>916991121</t>
  </si>
  <si>
    <t>Lože pod obrubníky, krajníky nebo obruby z dlažebních kostek z betonu prostého</t>
  </si>
  <si>
    <t>-1835123960</t>
  </si>
  <si>
    <t xml:space="preserve">Lože pod obrubníky, krajníky nebo obruby z dlažebních kostek  z betonu prostého tř. C 16/20</t>
  </si>
  <si>
    <t>21*0,1*0,15*0,1</t>
  </si>
  <si>
    <t>(6+1+1)*0,3*0,1</t>
  </si>
  <si>
    <t>položka výkazu výměr 8</t>
  </si>
  <si>
    <t>80,2*0,25*0,1</t>
  </si>
  <si>
    <t>40</t>
  </si>
  <si>
    <t>R-059-005</t>
  </si>
  <si>
    <t>Rezání obrub</t>
  </si>
  <si>
    <t>-940549164</t>
  </si>
  <si>
    <t>41</t>
  </si>
  <si>
    <t>998223011</t>
  </si>
  <si>
    <t>Přesun hmot pro pozemní komunikace s krytem dlážděným</t>
  </si>
  <si>
    <t>1219374461</t>
  </si>
  <si>
    <t xml:space="preserve">Přesun hmot pro pozemní komunikace s krytem dlážděným  dopravní vzdálenost do 200 m jakékoliv délky objektu</t>
  </si>
  <si>
    <t>Úpravy povrchů, podlahy a osazování výplní</t>
  </si>
  <si>
    <t>42</t>
  </si>
  <si>
    <t>985311111</t>
  </si>
  <si>
    <t>Reprofilace stěn cementovými sanačními maltami tl 10 mm</t>
  </si>
  <si>
    <t>786815035</t>
  </si>
  <si>
    <t>Reprofilace betonu sanačními maltami na cementové bázi ručně stěn, tloušťky do 10 mm</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</si>
  <si>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</si>
  <si>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položka výkazu výměr 15</t>
  </si>
  <si>
    <t>předpoklad 20 %</t>
  </si>
  <si>
    <t>11,16*0,2</t>
  </si>
  <si>
    <t>43</t>
  </si>
  <si>
    <t>985311112</t>
  </si>
  <si>
    <t>Reprofilace stěn cementovými sanačními maltami tl 20 mm</t>
  </si>
  <si>
    <t>792428050</t>
  </si>
  <si>
    <t>Reprofilace betonu sanačními maltami na cementové bázi ručně stěn, tloušťky přes 10 do 20 mm</t>
  </si>
  <si>
    <t>44</t>
  </si>
  <si>
    <t>985311113</t>
  </si>
  <si>
    <t>Reprofilace stěn cementovými sanačními maltami tl 30 mm</t>
  </si>
  <si>
    <t>389587981</t>
  </si>
  <si>
    <t>Reprofilace betonu sanačními maltami na cementové bázi ručně stěn, tloušťky přes 20 do 30 mm</t>
  </si>
  <si>
    <t>předpoklad 30 %</t>
  </si>
  <si>
    <t>11,16*0,3</t>
  </si>
  <si>
    <t>985311114</t>
  </si>
  <si>
    <t>Reprofilace stěn cementovými sanačními maltami tl 40 mm</t>
  </si>
  <si>
    <t>-158951423</t>
  </si>
  <si>
    <t>Reprofilace betonu sanačními maltami na cementové bázi ručně stěn, tloušťky přes 30 do 40 mm</t>
  </si>
  <si>
    <t>46</t>
  </si>
  <si>
    <t>985323111</t>
  </si>
  <si>
    <t>Spojovací můstek reprofilovaného betonu na cementové bázi tl 1 mm</t>
  </si>
  <si>
    <t>-1917604738</t>
  </si>
  <si>
    <t>Spojovací můstek reprofilovaného betonu na cementové bázi, tloušťky 1 mm</t>
  </si>
  <si>
    <t>11,16</t>
  </si>
  <si>
    <t>47</t>
  </si>
  <si>
    <t>985324112</t>
  </si>
  <si>
    <t>Impregnační gelový nátěr betonu dvojnásobný (OS-A)</t>
  </si>
  <si>
    <t>360967790</t>
  </si>
  <si>
    <t>Ochranný nátěr betonu na bázi silanu impregnační gelový dvojnásobný (OS-A)</t>
  </si>
  <si>
    <t>81</t>
  </si>
  <si>
    <t xml:space="preserve"> Potrubí z trub betonových</t>
  </si>
  <si>
    <t>48</t>
  </si>
  <si>
    <t>41117113R</t>
  </si>
  <si>
    <t xml:space="preserve">Montáž  a dodávka ocelových kcí roštů  hmotnosti do 100 kg/m2 pozinkovaných</t>
  </si>
  <si>
    <t>-1588058259</t>
  </si>
  <si>
    <t xml:space="preserve">Montáž  a dodávka ocelových kcí roštů  hmotnosti do 100 kg/m2 pozinkovaných
rošt 80/225 z Pz B125 vložený do tyče L 50x50x5 mm</t>
  </si>
  <si>
    <t xml:space="preserve">Poznámka k souboru cen:_x000d_
1. V cenách -1111 až -1115 nejsou započteny náklady na dodávku a montáž betonových nebo železobetonových desek monolitických nebo montovaných. 2. V cenách -1121 až -1135 jsou započteny i náklady na montáž plechu nebo roštu; dodávka materiálu se oceňuje ve specifikaci. </t>
  </si>
  <si>
    <t xml:space="preserve">položka výkazu výměr  15</t>
  </si>
  <si>
    <t>49</t>
  </si>
  <si>
    <t>998274101</t>
  </si>
  <si>
    <t>Přesun hmot pro trubní vedení z trub betonových otevřený výkop</t>
  </si>
  <si>
    <t>2046142268</t>
  </si>
  <si>
    <t>Přesun hmot pro trubní vedení hloubené z trub betonových nebo železobetonových pro vodovody nebo kanalizace v otevřeném výkopu dopravní vzdálenost do 15 m</t>
  </si>
  <si>
    <t xml:space="preserve">Poznámka k souboru cen:_x000d_
1. Položky přesunu hmot nelze užít pro zeminu, sypaniny, štěrkopísek, kamenivo ap. Případná manipulace s tímto materiálem se oceňuje souborem cen 162 2.-.... Vodorovné přemístění výkopku nebo sypaniny katalogu 800-1 Zemní práce. </t>
  </si>
  <si>
    <t>091</t>
  </si>
  <si>
    <t>doplnujici konstrukce</t>
  </si>
  <si>
    <t>50</t>
  </si>
  <si>
    <t>275313611</t>
  </si>
  <si>
    <t>Základové patky z betonu tř. C 16/20</t>
  </si>
  <si>
    <t>1107090430</t>
  </si>
  <si>
    <t>Základy z betonu prostého patky a bloky z betonu kamenem neprokládaného tř. C 16/20</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</si>
  <si>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</si>
  <si>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 xml:space="preserve">položka výkazu výměr  18</t>
  </si>
  <si>
    <t>1*0,4*0,4*0,6</t>
  </si>
  <si>
    <t>51</t>
  </si>
  <si>
    <t>914111111</t>
  </si>
  <si>
    <t>Montáž svislé dopravní značky do velikosti 1 m2 objímkami na sloupek nebo konzolu</t>
  </si>
  <si>
    <t>-316694653</t>
  </si>
  <si>
    <t xml:space="preserve">Montáž svislé dopravní značky základní  velikosti do 1 m2 objímkami na sloupky nebo konzoly</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</si>
  <si>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</si>
  <si>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52</t>
  </si>
  <si>
    <t>914511112</t>
  </si>
  <si>
    <t>Montáž sloupku dopravních značek délky do 3,5 m s betonovým základem a patkou</t>
  </si>
  <si>
    <t>-1783815346</t>
  </si>
  <si>
    <t xml:space="preserve">Montáž sloupku dopravních značek  délky do 3,5 m do hliníkové patky</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</si>
  <si>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</si>
  <si>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Ostatní konstrukce a práce-bourání</t>
  </si>
  <si>
    <t>096</t>
  </si>
  <si>
    <t xml:space="preserve"> bourani a demolice konstrukci</t>
  </si>
  <si>
    <t>53</t>
  </si>
  <si>
    <t>966006132</t>
  </si>
  <si>
    <t>Odstranění značek dopravních nebo orientačních se sloupky s betonovými patkami</t>
  </si>
  <si>
    <t>-111424381</t>
  </si>
  <si>
    <t xml:space="preserve">Odstranění dopravních nebo orientačních značek se sloupkem  s uložením hmot na vzdálenost do 20 m nebo s naložením na dopravní prostředek, se zásypem jam a jeho zhutněním s betonovou patkou</t>
  </si>
  <si>
    <t xml:space="preserve">Poznámka k souboru cen:_x000d_
1. Ceny jsou určeny pro odstranění značek z jakéhokoliv materiálu. 2. V cenách -6131 a -6132 nejsou započteny náklady na demontáž tabulí (značek) od sloupků, tyto se oceňují cenou 966 00-6211 Odstranění svislých dopravních značek. 3. Přemístění vybouraných značek na vzdálenost přes 20 m se oceňuje cenami souboru cen 997 22-1 Vodorovná doprava vybouraných hmot. </t>
  </si>
  <si>
    <t>položka výkazu výměr 18</t>
  </si>
  <si>
    <t>54</t>
  </si>
  <si>
    <t>113106171</t>
  </si>
  <si>
    <t>Rozebrání dlažeb vozovek ze zámkové dlažby s ložem z kameniva ručně</t>
  </si>
  <si>
    <t>-646811359</t>
  </si>
  <si>
    <t>Rozebrání dlažeb a dílců vozovek a ploch s přemístěním hmot na skládku na vzdálenost do 3 m nebo s naložením na dopravní prostředek, s jakoukoliv výplní spár ručně ze zámkové dlažby s ložem z kameniva</t>
  </si>
  <si>
    <t xml:space="preserve">Poznámka k souboru cen:_x000d_
1. Ceny jsou určeny pro rozebrání dlažeb a dílců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</si>
  <si>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55</t>
  </si>
  <si>
    <t>979054451</t>
  </si>
  <si>
    <t>Očištění vybouraných zámkových dlaždic s původním spárováním z kameniva těženého</t>
  </si>
  <si>
    <t>1862257293</t>
  </si>
  <si>
    <t>Očištění vybouraných prvků komunikací od spojovacího materiálu s odklizením a uložením očištěných hmot a spojovacího materiálu na skládku na vzdálenost do 10 m zámkových dlaždic s vyplněním spár kamenivem</t>
  </si>
  <si>
    <t xml:space="preserve">Poznámka k souboru cen:_x000d_
1. Ceny 05-4441 a 05-4442 jsou určeny jen pro očištění vybouraných dlaždic, desek nebo tvarovek uložených do lože ze sypkého materiálu bez pojiva. 2. Přemístění vybouraných obrubníků, krajníků, desek nebo dílců na vzdálenost přes 10 m se oceňuje cenami souboru cen 997 22-1 Vodorovná doprava vybouraných hmot. </t>
  </si>
  <si>
    <t>56</t>
  </si>
  <si>
    <t>113202111</t>
  </si>
  <si>
    <t>Vytrhání obrub krajníků obrubníků stojatých</t>
  </si>
  <si>
    <t>2058270257</t>
  </si>
  <si>
    <t xml:space="preserve">Vytrhání obrub  s vybouráním lože, s přemístěním hmot na skládku na vzdálenost do 3 m nebo s naložením na dopravní prostředek z krajníků nebo obrubníků stojatých</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</si>
  <si>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</si>
  <si>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 xml:space="preserve">položka výkazu výměr  1</t>
  </si>
  <si>
    <t>7,85</t>
  </si>
  <si>
    <t>4,65</t>
  </si>
  <si>
    <t>113107130</t>
  </si>
  <si>
    <t>Odstranění podkladu z betonu prostého tl 100 mm ručně</t>
  </si>
  <si>
    <t>-1278577549</t>
  </si>
  <si>
    <t>Odstranění podkladů nebo krytů ručně s přemístěním hmot na skládku na vzdálenost do 3 m nebo s naložením na dopravní prostředek z betonu prostého, o tl. vrstvy do 100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</si>
  <si>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</si>
  <si>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7,85*0,3</t>
  </si>
  <si>
    <t>4,65*0,3</t>
  </si>
  <si>
    <t>58</t>
  </si>
  <si>
    <t>997221611</t>
  </si>
  <si>
    <t>Nakládání suti na dopravní prostředky pro vodorovnou dopravu</t>
  </si>
  <si>
    <t>-2098663117</t>
  </si>
  <si>
    <t xml:space="preserve">Nakládání na dopravní prostředky  pro vodorovnou dopravu suti</t>
  </si>
  <si>
    <t xml:space="preserve">Poznámka k souboru cen:_x000d_
1. Ceny lze použít i pro překládání při lomené dopravě. 2. Ceny nelze použít při dopravě po železnici, po vodě nebo neobvyklými dopravními prostředky. </t>
  </si>
  <si>
    <t>7,85*0,205</t>
  </si>
  <si>
    <t>4,65*0,205</t>
  </si>
  <si>
    <t>7,85*0,3*0,24</t>
  </si>
  <si>
    <t>4,65*0,3*0,24</t>
  </si>
  <si>
    <t>59</t>
  </si>
  <si>
    <t>997221561</t>
  </si>
  <si>
    <t>Vodorovná doprava suti z kusových materiálů do 1 km</t>
  </si>
  <si>
    <t>1488149892</t>
  </si>
  <si>
    <t xml:space="preserve">Vodorovná doprava suti  bez naložení, ale se složením a s hrubým urovnáním z kusových materiálů, na vzdálenost do 1 km</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</si>
  <si>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</si>
  <si>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60</t>
  </si>
  <si>
    <t>997221569</t>
  </si>
  <si>
    <t>Příplatek ZKD 1 km u vodorovné dopravy suti z kusových materiálů</t>
  </si>
  <si>
    <t>-126158796</t>
  </si>
  <si>
    <t xml:space="preserve">Vodorovná doprava suti  bez naložení, ale se složením a s hrubým urovnáním Příplatek k ceně za každý další i započatý 1 km přes 1 km</t>
  </si>
  <si>
    <t>Mezisoučet</t>
  </si>
  <si>
    <t>3,463*11</t>
  </si>
  <si>
    <t>61</t>
  </si>
  <si>
    <t>997221861</t>
  </si>
  <si>
    <t>Poplatek za uložení stavebního odpadu na recyklační skládce (skládkovné) z prostého betonu pod kódem 17 01 01</t>
  </si>
  <si>
    <t>-352000661</t>
  </si>
  <si>
    <t>Poplatek za uložení stavebního odpadu na recyklační skládce (skládkovné) z prostého betonu zatříděného do Katalogu odpadů pod kódem 17 01 01</t>
  </si>
  <si>
    <t>Práce a dodávky M</t>
  </si>
  <si>
    <t>46-M</t>
  </si>
  <si>
    <t>Zemní práce při extr.mont.pracích</t>
  </si>
  <si>
    <t>62</t>
  </si>
  <si>
    <t>460510054</t>
  </si>
  <si>
    <t>Kabelové prostupy z trub plastových do rýhy bez obsypu, průměru do 10 cm</t>
  </si>
  <si>
    <t>64</t>
  </si>
  <si>
    <t>-1146937079</t>
  </si>
  <si>
    <t xml:space="preserve">Kabelové prostupy, kanály a multikanály  kabelové prostupy z trub plastových včetně osazení, utěsnění a spárování do rýhy, bez výkopových prací bez obsypu, vnitřního průměru do 10 cm</t>
  </si>
  <si>
    <t xml:space="preserve">Poznámka k souboru cen:_x000d_
1. V cenách -0004 až -0156 nejsou obsaženy náklady na dodávku trub. Tato dodávka se oceňuje ve specifikaci. 2. V cenách -0258 až -0274 nejsou obsaženy náklady na dodávku žlabů. Tato dodávka se oceňuje ve specifikaci. 3. V cenách -0301 až -0353 nejsou obsaženy náklady na dodávku multikanálů. Tato dodávka se oceňuje ve specifikaci. </t>
  </si>
  <si>
    <t>položka výkazu výměr 16</t>
  </si>
  <si>
    <t>63</t>
  </si>
  <si>
    <t>34571350</t>
  </si>
  <si>
    <t>trubka elektroinstalační ohebná dvouplášťová korugovaná (chránička) D 32/40mm, HDPE+LDPE</t>
  </si>
  <si>
    <t>128</t>
  </si>
  <si>
    <t>1712766499</t>
  </si>
  <si>
    <t>2 - VON - VEDLEJŠÍ A OSTATNÍ NÁKLADY</t>
  </si>
  <si>
    <t>2-1 - VON - VEDLEJŠÍ A OSTATNÍ NÁKLADY- soupis prací</t>
  </si>
  <si>
    <t>21121</t>
  </si>
  <si>
    <t>42.11.20</t>
  </si>
  <si>
    <t>VRN - Vedlejší rozpočtové náklady</t>
  </si>
  <si>
    <t xml:space="preserve">    VRN1 - Průzkumné, geodetické a projektové práce</t>
  </si>
  <si>
    <t xml:space="preserve">    VRN9 - Ostatní náklady</t>
  </si>
  <si>
    <t>VRN</t>
  </si>
  <si>
    <t>Vedlejší rozpočtové náklady</t>
  </si>
  <si>
    <t>VRN1</t>
  </si>
  <si>
    <t>Průzkumné, geodetické a projektové práce</t>
  </si>
  <si>
    <t>012103001</t>
  </si>
  <si>
    <t>Geodetické práce před výstavbou</t>
  </si>
  <si>
    <t>soubor</t>
  </si>
  <si>
    <t>1024</t>
  </si>
  <si>
    <t>555199233</t>
  </si>
  <si>
    <t>012203000</t>
  </si>
  <si>
    <t>Geodetické práce při provádění stavby</t>
  </si>
  <si>
    <t>-785591013</t>
  </si>
  <si>
    <t>013254000</t>
  </si>
  <si>
    <t>Dokumentace skutečného provedení stavby</t>
  </si>
  <si>
    <t>1356182901</t>
  </si>
  <si>
    <t>VRN9</t>
  </si>
  <si>
    <t>Ostatní náklady</t>
  </si>
  <si>
    <t>049103001</t>
  </si>
  <si>
    <t>Náklady vzniklé v souvislosti s realizací stavby</t>
  </si>
  <si>
    <t>136268475</t>
  </si>
  <si>
    <t>041403001</t>
  </si>
  <si>
    <t>Náklady na zajištění kolektivní bezpečnosti osob</t>
  </si>
  <si>
    <t>839279552</t>
  </si>
  <si>
    <t>P</t>
  </si>
  <si>
    <t>Poznámka k položce:_x000d_
zábradlí,umožnění přechodu pro pěší</t>
  </si>
  <si>
    <t>012103101</t>
  </si>
  <si>
    <t>Vytýčení inženýrských sítí</t>
  </si>
  <si>
    <t>-1200314717</t>
  </si>
  <si>
    <t>Poznámka k položce:_x000d_
Vytýčení inženýrských sítí dotčených nebo souvisejících se stavbou před nebo v průběhu výstavby</t>
  </si>
  <si>
    <t>043103001</t>
  </si>
  <si>
    <t xml:space="preserve">Náklady na provedení zkoušek, revizí a měření </t>
  </si>
  <si>
    <t>-605105537</t>
  </si>
  <si>
    <t>Revize elektro, Statické zatěžovací zkouška pláně</t>
  </si>
  <si>
    <t xml:space="preserve">Poznámka k položce:_x000d_
Náklady na provedení zkoušek, revizí a měření, které jsou vyžadovány v  technických normách a dalších předpisech ve vztahu k prováděným pracím, dodávkám a službám a jejichž počet a druh by měl být specifikovaný v dokumentu KZP vyhotoveným zhotovitelem.</t>
  </si>
  <si>
    <t>090001002</t>
  </si>
  <si>
    <t>Ostatní náklady vyplývající ze znění SOD a VOP</t>
  </si>
  <si>
    <t>262144</t>
  </si>
  <si>
    <t>2079137234</t>
  </si>
  <si>
    <t>Poznámka k položce:_x000d_
Náklady související s plněním povinností zhotovitele požadované v SOD a VOP, např.:_x000d_
- náklady na zřízení bankovních záruk_x000d_
- náklady spojené vypracováním technologických postupů_x000d_
- náklady na vypracování ohlášení změn a změnových listů_x000d_
- náklady spojené s předáním díla _x000d_
atd.</t>
  </si>
  <si>
    <t>079002001</t>
  </si>
  <si>
    <t>Ostatní provozní vlivy</t>
  </si>
  <si>
    <t>…</t>
  </si>
  <si>
    <t>1132826998</t>
  </si>
  <si>
    <t>SEZNAM FIGUR</t>
  </si>
  <si>
    <t>Výměra</t>
  </si>
  <si>
    <t xml:space="preserve"> 1/ 1-1</t>
  </si>
  <si>
    <t>PlochaMulče</t>
  </si>
  <si>
    <t>Plocha mulče</t>
  </si>
  <si>
    <t>Stromy_1</t>
  </si>
  <si>
    <t>Počet stromů</t>
  </si>
  <si>
    <t>Voda_1</t>
  </si>
  <si>
    <t>Množství vody pro záliku stromu</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</si>
</sst>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b/>
      <sz val="9"/>
      <name val="Arial CE"/>
    </font>
    <font>
      <u/>
      <sz val="11"/>
      <color theme="10"/>
      <name val="Calibri"/>
      <scheme val="minor"/>
    </font>
  </fonts>
  <fills count="6">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E6E7D5"/>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32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horizontal="lef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22" fillId="5" borderId="22" xfId="0" applyFont="1" applyFill="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 fillId="0" borderId="0" xfId="0" applyFont="1" applyAlignment="1" applyProtection="1">
      <alignment horizontal="left" vertical="top"/>
      <protection locked="0"/>
    </xf>
    <xf numFmtId="0" fontId="2" fillId="0" borderId="0" xfId="0" applyFont="1" applyAlignment="1">
      <alignment horizontal="left" vertical="top"/>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4" fillId="0" borderId="0" xfId="0" applyFont="1" applyAlignment="1">
      <alignment horizontal="left" vertical="center" wrapText="1"/>
    </xf>
    <xf numFmtId="0" fontId="40" fillId="0" borderId="16" xfId="0" applyFont="1" applyBorder="1" applyAlignment="1">
      <alignment horizontal="left" vertical="center" wrapText="1"/>
    </xf>
    <xf numFmtId="0" fontId="40" fillId="0" borderId="22" xfId="0" applyFont="1" applyBorder="1" applyAlignment="1">
      <alignment horizontal="left" vertical="center" wrapText="1"/>
    </xf>
    <xf numFmtId="0" fontId="40" fillId="0" borderId="22" xfId="0" applyFont="1" applyBorder="1" applyAlignment="1">
      <alignment horizontal="left" vertical="center"/>
    </xf>
    <xf numFmtId="167" fontId="40" fillId="0" borderId="18" xfId="0" applyNumberFormat="1" applyFont="1" applyBorder="1" applyAlignment="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18</v>
      </c>
    </row>
    <row r="7" s="1" customFormat="1" ht="12" customHeight="1">
      <c r="B7" s="21"/>
      <c r="C7" s="22"/>
      <c r="D7" s="32" t="s">
        <v>19</v>
      </c>
      <c r="E7" s="22"/>
      <c r="F7" s="22"/>
      <c r="G7" s="22"/>
      <c r="H7" s="22"/>
      <c r="I7" s="22"/>
      <c r="J7" s="22"/>
      <c r="K7" s="27" t="s">
        <v>20</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21</v>
      </c>
      <c r="AL7" s="22"/>
      <c r="AM7" s="22"/>
      <c r="AN7" s="27" t="s">
        <v>22</v>
      </c>
      <c r="AO7" s="22"/>
      <c r="AP7" s="22"/>
      <c r="AQ7" s="22"/>
      <c r="AR7" s="20"/>
      <c r="BE7" s="31"/>
      <c r="BS7" s="17" t="s">
        <v>23</v>
      </c>
    </row>
    <row r="8" s="1" customFormat="1" ht="12" customHeight="1">
      <c r="B8" s="21"/>
      <c r="C8" s="22"/>
      <c r="D8" s="32" t="s">
        <v>24</v>
      </c>
      <c r="E8" s="22"/>
      <c r="F8" s="22"/>
      <c r="G8" s="22"/>
      <c r="H8" s="22"/>
      <c r="I8" s="22"/>
      <c r="J8" s="22"/>
      <c r="K8" s="27" t="s">
        <v>25</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26</v>
      </c>
      <c r="AL8" s="22"/>
      <c r="AM8" s="22"/>
      <c r="AN8" s="33" t="s">
        <v>27</v>
      </c>
      <c r="AO8" s="22"/>
      <c r="AP8" s="22"/>
      <c r="AQ8" s="22"/>
      <c r="AR8" s="20"/>
      <c r="BE8" s="31"/>
      <c r="BS8" s="17" t="s">
        <v>28</v>
      </c>
    </row>
    <row r="9" s="1" customFormat="1" ht="29.28" customHeight="1">
      <c r="B9" s="21"/>
      <c r="C9" s="22"/>
      <c r="D9" s="26" t="s">
        <v>29</v>
      </c>
      <c r="E9" s="22"/>
      <c r="F9" s="22"/>
      <c r="G9" s="22"/>
      <c r="H9" s="22"/>
      <c r="I9" s="22"/>
      <c r="J9" s="22"/>
      <c r="K9" s="34" t="s">
        <v>30</v>
      </c>
      <c r="L9" s="22"/>
      <c r="M9" s="22"/>
      <c r="N9" s="22"/>
      <c r="O9" s="22"/>
      <c r="P9" s="22"/>
      <c r="Q9" s="22"/>
      <c r="R9" s="22"/>
      <c r="S9" s="22"/>
      <c r="T9" s="22"/>
      <c r="U9" s="22"/>
      <c r="V9" s="22"/>
      <c r="W9" s="22"/>
      <c r="X9" s="22"/>
      <c r="Y9" s="22"/>
      <c r="Z9" s="22"/>
      <c r="AA9" s="22"/>
      <c r="AB9" s="22"/>
      <c r="AC9" s="22"/>
      <c r="AD9" s="22"/>
      <c r="AE9" s="22"/>
      <c r="AF9" s="22"/>
      <c r="AG9" s="22"/>
      <c r="AH9" s="22"/>
      <c r="AI9" s="22"/>
      <c r="AJ9" s="22"/>
      <c r="AK9" s="26" t="s">
        <v>31</v>
      </c>
      <c r="AL9" s="22"/>
      <c r="AM9" s="22"/>
      <c r="AN9" s="34" t="s">
        <v>32</v>
      </c>
      <c r="AO9" s="22"/>
      <c r="AP9" s="22"/>
      <c r="AQ9" s="22"/>
      <c r="AR9" s="20"/>
      <c r="BE9" s="31"/>
      <c r="BS9" s="17" t="s">
        <v>33</v>
      </c>
    </row>
    <row r="10" s="1" customFormat="1" ht="12" customHeight="1">
      <c r="B10" s="21"/>
      <c r="C10" s="22"/>
      <c r="D10" s="32" t="s">
        <v>34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35</v>
      </c>
      <c r="AL10" s="22"/>
      <c r="AM10" s="22"/>
      <c r="AN10" s="27" t="s">
        <v>36</v>
      </c>
      <c r="AO10" s="22"/>
      <c r="AP10" s="22"/>
      <c r="AQ10" s="22"/>
      <c r="AR10" s="20"/>
      <c r="BE10" s="31"/>
      <c r="BS10" s="17" t="s">
        <v>18</v>
      </c>
    </row>
    <row r="11" s="1" customFormat="1" ht="18.48" customHeight="1">
      <c r="B11" s="21"/>
      <c r="C11" s="22"/>
      <c r="D11" s="22"/>
      <c r="E11" s="27" t="s">
        <v>37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38</v>
      </c>
      <c r="AL11" s="22"/>
      <c r="AM11" s="22"/>
      <c r="AN11" s="27" t="s">
        <v>1</v>
      </c>
      <c r="AO11" s="22"/>
      <c r="AP11" s="22"/>
      <c r="AQ11" s="22"/>
      <c r="AR11" s="20"/>
      <c r="BE11" s="31"/>
      <c r="BS11" s="17" t="s">
        <v>18</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18</v>
      </c>
    </row>
    <row r="13" s="1" customFormat="1" ht="12" customHeight="1">
      <c r="B13" s="21"/>
      <c r="C13" s="22"/>
      <c r="D13" s="32" t="s">
        <v>39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35</v>
      </c>
      <c r="AL13" s="22"/>
      <c r="AM13" s="22"/>
      <c r="AN13" s="35" t="s">
        <v>40</v>
      </c>
      <c r="AO13" s="22"/>
      <c r="AP13" s="22"/>
      <c r="AQ13" s="22"/>
      <c r="AR13" s="20"/>
      <c r="BE13" s="31"/>
      <c r="BS13" s="17" t="s">
        <v>18</v>
      </c>
    </row>
    <row r="14">
      <c r="B14" s="21"/>
      <c r="C14" s="22"/>
      <c r="D14" s="22"/>
      <c r="E14" s="35" t="s">
        <v>40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2" t="s">
        <v>38</v>
      </c>
      <c r="AL14" s="22"/>
      <c r="AM14" s="22"/>
      <c r="AN14" s="35" t="s">
        <v>40</v>
      </c>
      <c r="AO14" s="22"/>
      <c r="AP14" s="22"/>
      <c r="AQ14" s="22"/>
      <c r="AR14" s="20"/>
      <c r="BE14" s="31"/>
      <c r="BS14" s="17" t="s">
        <v>18</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41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35</v>
      </c>
      <c r="AL16" s="22"/>
      <c r="AM16" s="22"/>
      <c r="AN16" s="27" t="s">
        <v>42</v>
      </c>
      <c r="AO16" s="22"/>
      <c r="AP16" s="22"/>
      <c r="AQ16" s="22"/>
      <c r="AR16" s="20"/>
      <c r="BE16" s="31"/>
      <c r="BS16" s="17" t="s">
        <v>4</v>
      </c>
    </row>
    <row r="17" s="1" customFormat="1" ht="18.48" customHeight="1">
      <c r="B17" s="21"/>
      <c r="C17" s="22"/>
      <c r="D17" s="22"/>
      <c r="E17" s="27" t="s">
        <v>43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38</v>
      </c>
      <c r="AL17" s="22"/>
      <c r="AM17" s="22"/>
      <c r="AN17" s="27" t="s">
        <v>44</v>
      </c>
      <c r="AO17" s="22"/>
      <c r="AP17" s="22"/>
      <c r="AQ17" s="22"/>
      <c r="AR17" s="20"/>
      <c r="BE17" s="31"/>
      <c r="BS17" s="17" t="s">
        <v>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45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35</v>
      </c>
      <c r="AL19" s="22"/>
      <c r="AM19" s="22"/>
      <c r="AN19" s="27" t="s">
        <v>1</v>
      </c>
      <c r="AO19" s="22"/>
      <c r="AP19" s="22"/>
      <c r="AQ19" s="22"/>
      <c r="AR19" s="20"/>
      <c r="BE19" s="31"/>
      <c r="BS19" s="17" t="s">
        <v>6</v>
      </c>
    </row>
    <row r="20" s="1" customFormat="1" ht="18.48" customHeight="1">
      <c r="B20" s="21"/>
      <c r="C20" s="22"/>
      <c r="D20" s="22"/>
      <c r="E20" s="27" t="s">
        <v>46</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38</v>
      </c>
      <c r="AL20" s="22"/>
      <c r="AM20" s="22"/>
      <c r="AN20" s="27" t="s">
        <v>1</v>
      </c>
      <c r="AO20" s="22"/>
      <c r="AP20" s="22"/>
      <c r="AQ20" s="22"/>
      <c r="AR20" s="20"/>
      <c r="BE20" s="31"/>
      <c r="BS20" s="17" t="s">
        <v>47</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48</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47.25" customHeight="1">
      <c r="B23" s="21"/>
      <c r="C23" s="22"/>
      <c r="D23" s="22"/>
      <c r="E23" s="37" t="s">
        <v>49</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2"/>
      <c r="AQ25" s="22"/>
      <c r="AR25" s="20"/>
      <c r="BE25" s="31"/>
    </row>
    <row r="26" s="2" customFormat="1" ht="25.92" customHeight="1">
      <c r="A26" s="39"/>
      <c r="B26" s="40"/>
      <c r="C26" s="41"/>
      <c r="D26" s="42" t="s">
        <v>50</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1"/>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1"/>
    </row>
    <row r="28" s="2" customFormat="1">
      <c r="A28" s="39"/>
      <c r="B28" s="40"/>
      <c r="C28" s="41"/>
      <c r="D28" s="41"/>
      <c r="E28" s="41"/>
      <c r="F28" s="41"/>
      <c r="G28" s="41"/>
      <c r="H28" s="41"/>
      <c r="I28" s="41"/>
      <c r="J28" s="41"/>
      <c r="K28" s="41"/>
      <c r="L28" s="46" t="s">
        <v>51</v>
      </c>
      <c r="M28" s="46"/>
      <c r="N28" s="46"/>
      <c r="O28" s="46"/>
      <c r="P28" s="46"/>
      <c r="Q28" s="41"/>
      <c r="R28" s="41"/>
      <c r="S28" s="41"/>
      <c r="T28" s="41"/>
      <c r="U28" s="41"/>
      <c r="V28" s="41"/>
      <c r="W28" s="46" t="s">
        <v>52</v>
      </c>
      <c r="X28" s="46"/>
      <c r="Y28" s="46"/>
      <c r="Z28" s="46"/>
      <c r="AA28" s="46"/>
      <c r="AB28" s="46"/>
      <c r="AC28" s="46"/>
      <c r="AD28" s="46"/>
      <c r="AE28" s="46"/>
      <c r="AF28" s="41"/>
      <c r="AG28" s="41"/>
      <c r="AH28" s="41"/>
      <c r="AI28" s="41"/>
      <c r="AJ28" s="41"/>
      <c r="AK28" s="46" t="s">
        <v>53</v>
      </c>
      <c r="AL28" s="46"/>
      <c r="AM28" s="46"/>
      <c r="AN28" s="46"/>
      <c r="AO28" s="46"/>
      <c r="AP28" s="41"/>
      <c r="AQ28" s="41"/>
      <c r="AR28" s="45"/>
      <c r="BE28" s="31"/>
    </row>
    <row r="29" s="3" customFormat="1" ht="14.4" customHeight="1">
      <c r="A29" s="3"/>
      <c r="B29" s="47"/>
      <c r="C29" s="48"/>
      <c r="D29" s="32" t="s">
        <v>54</v>
      </c>
      <c r="E29" s="48"/>
      <c r="F29" s="32" t="s">
        <v>55</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2" t="s">
        <v>56</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2" t="s">
        <v>57</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2" t="s">
        <v>58</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2" t="s">
        <v>59</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1"/>
    </row>
    <row r="35" s="2" customFormat="1" ht="25.92" customHeight="1">
      <c r="A35" s="39"/>
      <c r="B35" s="40"/>
      <c r="C35" s="53"/>
      <c r="D35" s="54" t="s">
        <v>60</v>
      </c>
      <c r="E35" s="55"/>
      <c r="F35" s="55"/>
      <c r="G35" s="55"/>
      <c r="H35" s="55"/>
      <c r="I35" s="55"/>
      <c r="J35" s="55"/>
      <c r="K35" s="55"/>
      <c r="L35" s="55"/>
      <c r="M35" s="55"/>
      <c r="N35" s="55"/>
      <c r="O35" s="55"/>
      <c r="P35" s="55"/>
      <c r="Q35" s="55"/>
      <c r="R35" s="55"/>
      <c r="S35" s="55"/>
      <c r="T35" s="56" t="s">
        <v>61</v>
      </c>
      <c r="U35" s="55"/>
      <c r="V35" s="55"/>
      <c r="W35" s="55"/>
      <c r="X35" s="57" t="s">
        <v>62</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60"/>
      <c r="C49" s="61"/>
      <c r="D49" s="62" t="s">
        <v>63</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64</v>
      </c>
      <c r="AI49" s="63"/>
      <c r="AJ49" s="63"/>
      <c r="AK49" s="63"/>
      <c r="AL49" s="63"/>
      <c r="AM49" s="63"/>
      <c r="AN49" s="63"/>
      <c r="AO49" s="63"/>
      <c r="AP49" s="61"/>
      <c r="AQ49" s="61"/>
      <c r="AR49" s="64"/>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9"/>
      <c r="B60" s="40"/>
      <c r="C60" s="41"/>
      <c r="D60" s="65" t="s">
        <v>65</v>
      </c>
      <c r="E60" s="43"/>
      <c r="F60" s="43"/>
      <c r="G60" s="43"/>
      <c r="H60" s="43"/>
      <c r="I60" s="43"/>
      <c r="J60" s="43"/>
      <c r="K60" s="43"/>
      <c r="L60" s="43"/>
      <c r="M60" s="43"/>
      <c r="N60" s="43"/>
      <c r="O60" s="43"/>
      <c r="P60" s="43"/>
      <c r="Q60" s="43"/>
      <c r="R60" s="43"/>
      <c r="S60" s="43"/>
      <c r="T60" s="43"/>
      <c r="U60" s="43"/>
      <c r="V60" s="65" t="s">
        <v>66</v>
      </c>
      <c r="W60" s="43"/>
      <c r="X60" s="43"/>
      <c r="Y60" s="43"/>
      <c r="Z60" s="43"/>
      <c r="AA60" s="43"/>
      <c r="AB60" s="43"/>
      <c r="AC60" s="43"/>
      <c r="AD60" s="43"/>
      <c r="AE60" s="43"/>
      <c r="AF60" s="43"/>
      <c r="AG60" s="43"/>
      <c r="AH60" s="65" t="s">
        <v>65</v>
      </c>
      <c r="AI60" s="43"/>
      <c r="AJ60" s="43"/>
      <c r="AK60" s="43"/>
      <c r="AL60" s="43"/>
      <c r="AM60" s="65" t="s">
        <v>66</v>
      </c>
      <c r="AN60" s="43"/>
      <c r="AO60" s="43"/>
      <c r="AP60" s="41"/>
      <c r="AQ60" s="41"/>
      <c r="AR60" s="45"/>
      <c r="BE60" s="39"/>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9"/>
      <c r="B64" s="40"/>
      <c r="C64" s="41"/>
      <c r="D64" s="62" t="s">
        <v>67</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68</v>
      </c>
      <c r="AI64" s="66"/>
      <c r="AJ64" s="66"/>
      <c r="AK64" s="66"/>
      <c r="AL64" s="66"/>
      <c r="AM64" s="66"/>
      <c r="AN64" s="66"/>
      <c r="AO64" s="66"/>
      <c r="AP64" s="41"/>
      <c r="AQ64" s="41"/>
      <c r="AR64" s="45"/>
      <c r="BE64" s="39"/>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9"/>
      <c r="B75" s="40"/>
      <c r="C75" s="41"/>
      <c r="D75" s="65" t="s">
        <v>65</v>
      </c>
      <c r="E75" s="43"/>
      <c r="F75" s="43"/>
      <c r="G75" s="43"/>
      <c r="H75" s="43"/>
      <c r="I75" s="43"/>
      <c r="J75" s="43"/>
      <c r="K75" s="43"/>
      <c r="L75" s="43"/>
      <c r="M75" s="43"/>
      <c r="N75" s="43"/>
      <c r="O75" s="43"/>
      <c r="P75" s="43"/>
      <c r="Q75" s="43"/>
      <c r="R75" s="43"/>
      <c r="S75" s="43"/>
      <c r="T75" s="43"/>
      <c r="U75" s="43"/>
      <c r="V75" s="65" t="s">
        <v>66</v>
      </c>
      <c r="W75" s="43"/>
      <c r="X75" s="43"/>
      <c r="Y75" s="43"/>
      <c r="Z75" s="43"/>
      <c r="AA75" s="43"/>
      <c r="AB75" s="43"/>
      <c r="AC75" s="43"/>
      <c r="AD75" s="43"/>
      <c r="AE75" s="43"/>
      <c r="AF75" s="43"/>
      <c r="AG75" s="43"/>
      <c r="AH75" s="65" t="s">
        <v>65</v>
      </c>
      <c r="AI75" s="43"/>
      <c r="AJ75" s="43"/>
      <c r="AK75" s="43"/>
      <c r="AL75" s="43"/>
      <c r="AM75" s="65" t="s">
        <v>66</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3" t="s">
        <v>69</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2" t="s">
        <v>13</v>
      </c>
      <c r="D84" s="72"/>
      <c r="E84" s="72"/>
      <c r="F84" s="72"/>
      <c r="G84" s="72"/>
      <c r="H84" s="72"/>
      <c r="I84" s="72"/>
      <c r="J84" s="72"/>
      <c r="K84" s="72"/>
      <c r="L84" s="72" t="str">
        <f>K5</f>
        <v>POSP607-2021</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Revitalizace návsi v obci Tovéř</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2" t="s">
        <v>24</v>
      </c>
      <c r="D87" s="41"/>
      <c r="E87" s="41"/>
      <c r="F87" s="41"/>
      <c r="G87" s="41"/>
      <c r="H87" s="41"/>
      <c r="I87" s="41"/>
      <c r="J87" s="41"/>
      <c r="K87" s="41"/>
      <c r="L87" s="79" t="str">
        <f>IF(K8="","",K8)</f>
        <v>Tovéř</v>
      </c>
      <c r="M87" s="41"/>
      <c r="N87" s="41"/>
      <c r="O87" s="41"/>
      <c r="P87" s="41"/>
      <c r="Q87" s="41"/>
      <c r="R87" s="41"/>
      <c r="S87" s="41"/>
      <c r="T87" s="41"/>
      <c r="U87" s="41"/>
      <c r="V87" s="41"/>
      <c r="W87" s="41"/>
      <c r="X87" s="41"/>
      <c r="Y87" s="41"/>
      <c r="Z87" s="41"/>
      <c r="AA87" s="41"/>
      <c r="AB87" s="41"/>
      <c r="AC87" s="41"/>
      <c r="AD87" s="41"/>
      <c r="AE87" s="41"/>
      <c r="AF87" s="41"/>
      <c r="AG87" s="41"/>
      <c r="AH87" s="41"/>
      <c r="AI87" s="32" t="s">
        <v>26</v>
      </c>
      <c r="AJ87" s="41"/>
      <c r="AK87" s="41"/>
      <c r="AL87" s="41"/>
      <c r="AM87" s="80" t="str">
        <f>IF(AN8= "","",AN8)</f>
        <v>7. 4. 2021</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15.15" customHeight="1">
      <c r="A89" s="39"/>
      <c r="B89" s="40"/>
      <c r="C89" s="32" t="s">
        <v>34</v>
      </c>
      <c r="D89" s="41"/>
      <c r="E89" s="41"/>
      <c r="F89" s="41"/>
      <c r="G89" s="41"/>
      <c r="H89" s="41"/>
      <c r="I89" s="41"/>
      <c r="J89" s="41"/>
      <c r="K89" s="41"/>
      <c r="L89" s="72" t="str">
        <f>IF(E11= "","",E11)</f>
        <v>Obec Tovéř</v>
      </c>
      <c r="M89" s="41"/>
      <c r="N89" s="41"/>
      <c r="O89" s="41"/>
      <c r="P89" s="41"/>
      <c r="Q89" s="41"/>
      <c r="R89" s="41"/>
      <c r="S89" s="41"/>
      <c r="T89" s="41"/>
      <c r="U89" s="41"/>
      <c r="V89" s="41"/>
      <c r="W89" s="41"/>
      <c r="X89" s="41"/>
      <c r="Y89" s="41"/>
      <c r="Z89" s="41"/>
      <c r="AA89" s="41"/>
      <c r="AB89" s="41"/>
      <c r="AC89" s="41"/>
      <c r="AD89" s="41"/>
      <c r="AE89" s="41"/>
      <c r="AF89" s="41"/>
      <c r="AG89" s="41"/>
      <c r="AH89" s="41"/>
      <c r="AI89" s="32" t="s">
        <v>41</v>
      </c>
      <c r="AJ89" s="41"/>
      <c r="AK89" s="41"/>
      <c r="AL89" s="41"/>
      <c r="AM89" s="81" t="str">
        <f>IF(E17="","",E17)</f>
        <v>ing. Petr Doležel</v>
      </c>
      <c r="AN89" s="72"/>
      <c r="AO89" s="72"/>
      <c r="AP89" s="72"/>
      <c r="AQ89" s="41"/>
      <c r="AR89" s="45"/>
      <c r="AS89" s="82" t="s">
        <v>70</v>
      </c>
      <c r="AT89" s="83"/>
      <c r="AU89" s="84"/>
      <c r="AV89" s="84"/>
      <c r="AW89" s="84"/>
      <c r="AX89" s="84"/>
      <c r="AY89" s="84"/>
      <c r="AZ89" s="84"/>
      <c r="BA89" s="84"/>
      <c r="BB89" s="84"/>
      <c r="BC89" s="84"/>
      <c r="BD89" s="85"/>
      <c r="BE89" s="39"/>
    </row>
    <row r="90" s="2" customFormat="1" ht="25.65" customHeight="1">
      <c r="A90" s="39"/>
      <c r="B90" s="40"/>
      <c r="C90" s="32" t="s">
        <v>39</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2" t="s">
        <v>45</v>
      </c>
      <c r="AJ90" s="41"/>
      <c r="AK90" s="41"/>
      <c r="AL90" s="41"/>
      <c r="AM90" s="81" t="str">
        <f>IF(E20="","",E20)</f>
        <v xml:space="preserve">ing.Pospíšil Michal          CU 2021/1</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71</v>
      </c>
      <c r="D92" s="95"/>
      <c r="E92" s="95"/>
      <c r="F92" s="95"/>
      <c r="G92" s="95"/>
      <c r="H92" s="96"/>
      <c r="I92" s="97" t="s">
        <v>72</v>
      </c>
      <c r="J92" s="95"/>
      <c r="K92" s="95"/>
      <c r="L92" s="95"/>
      <c r="M92" s="95"/>
      <c r="N92" s="95"/>
      <c r="O92" s="95"/>
      <c r="P92" s="95"/>
      <c r="Q92" s="95"/>
      <c r="R92" s="95"/>
      <c r="S92" s="95"/>
      <c r="T92" s="95"/>
      <c r="U92" s="95"/>
      <c r="V92" s="95"/>
      <c r="W92" s="95"/>
      <c r="X92" s="95"/>
      <c r="Y92" s="95"/>
      <c r="Z92" s="95"/>
      <c r="AA92" s="95"/>
      <c r="AB92" s="95"/>
      <c r="AC92" s="95"/>
      <c r="AD92" s="95"/>
      <c r="AE92" s="95"/>
      <c r="AF92" s="95"/>
      <c r="AG92" s="98" t="s">
        <v>73</v>
      </c>
      <c r="AH92" s="95"/>
      <c r="AI92" s="95"/>
      <c r="AJ92" s="95"/>
      <c r="AK92" s="95"/>
      <c r="AL92" s="95"/>
      <c r="AM92" s="95"/>
      <c r="AN92" s="97" t="s">
        <v>74</v>
      </c>
      <c r="AO92" s="95"/>
      <c r="AP92" s="99"/>
      <c r="AQ92" s="100" t="s">
        <v>75</v>
      </c>
      <c r="AR92" s="45"/>
      <c r="AS92" s="101" t="s">
        <v>76</v>
      </c>
      <c r="AT92" s="102" t="s">
        <v>77</v>
      </c>
      <c r="AU92" s="102" t="s">
        <v>78</v>
      </c>
      <c r="AV92" s="102" t="s">
        <v>79</v>
      </c>
      <c r="AW92" s="102" t="s">
        <v>80</v>
      </c>
      <c r="AX92" s="102" t="s">
        <v>81</v>
      </c>
      <c r="AY92" s="102" t="s">
        <v>82</v>
      </c>
      <c r="AZ92" s="102" t="s">
        <v>83</v>
      </c>
      <c r="BA92" s="102" t="s">
        <v>84</v>
      </c>
      <c r="BB92" s="102" t="s">
        <v>85</v>
      </c>
      <c r="BC92" s="102" t="s">
        <v>86</v>
      </c>
      <c r="BD92" s="103" t="s">
        <v>87</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88</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ROUND(AG95+AG97,2)</f>
        <v>0</v>
      </c>
      <c r="AH94" s="110"/>
      <c r="AI94" s="110"/>
      <c r="AJ94" s="110"/>
      <c r="AK94" s="110"/>
      <c r="AL94" s="110"/>
      <c r="AM94" s="110"/>
      <c r="AN94" s="111">
        <f>SUM(AG94,AT94)</f>
        <v>0</v>
      </c>
      <c r="AO94" s="111"/>
      <c r="AP94" s="111"/>
      <c r="AQ94" s="112" t="s">
        <v>1</v>
      </c>
      <c r="AR94" s="113"/>
      <c r="AS94" s="114">
        <f>ROUND(AS95+AS97,2)</f>
        <v>0</v>
      </c>
      <c r="AT94" s="115">
        <f>ROUND(SUM(AV94:AW94),2)</f>
        <v>0</v>
      </c>
      <c r="AU94" s="116">
        <f>ROUND(AU95+AU97,5)</f>
        <v>0</v>
      </c>
      <c r="AV94" s="115">
        <f>ROUND(AZ94*L29,2)</f>
        <v>0</v>
      </c>
      <c r="AW94" s="115">
        <f>ROUND(BA94*L30,2)</f>
        <v>0</v>
      </c>
      <c r="AX94" s="115">
        <f>ROUND(BB94*L29,2)</f>
        <v>0</v>
      </c>
      <c r="AY94" s="115">
        <f>ROUND(BC94*L30,2)</f>
        <v>0</v>
      </c>
      <c r="AZ94" s="115">
        <f>ROUND(AZ95+AZ97,2)</f>
        <v>0</v>
      </c>
      <c r="BA94" s="115">
        <f>ROUND(BA95+BA97,2)</f>
        <v>0</v>
      </c>
      <c r="BB94" s="115">
        <f>ROUND(BB95+BB97,2)</f>
        <v>0</v>
      </c>
      <c r="BC94" s="115">
        <f>ROUND(BC95+BC97,2)</f>
        <v>0</v>
      </c>
      <c r="BD94" s="117">
        <f>ROUND(BD95+BD97,2)</f>
        <v>0</v>
      </c>
      <c r="BE94" s="6"/>
      <c r="BS94" s="118" t="s">
        <v>89</v>
      </c>
      <c r="BT94" s="118" t="s">
        <v>90</v>
      </c>
      <c r="BU94" s="119" t="s">
        <v>91</v>
      </c>
      <c r="BV94" s="118" t="s">
        <v>92</v>
      </c>
      <c r="BW94" s="118" t="s">
        <v>5</v>
      </c>
      <c r="BX94" s="118" t="s">
        <v>93</v>
      </c>
      <c r="CL94" s="118" t="s">
        <v>20</v>
      </c>
    </row>
    <row r="95" s="7" customFormat="1" ht="24.75" customHeight="1">
      <c r="A95" s="7"/>
      <c r="B95" s="120"/>
      <c r="C95" s="121"/>
      <c r="D95" s="122" t="s">
        <v>23</v>
      </c>
      <c r="E95" s="122"/>
      <c r="F95" s="122"/>
      <c r="G95" s="122"/>
      <c r="H95" s="122"/>
      <c r="I95" s="123"/>
      <c r="J95" s="122" t="s">
        <v>94</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ROUND(AG96,2)</f>
        <v>0</v>
      </c>
      <c r="AH95" s="123"/>
      <c r="AI95" s="123"/>
      <c r="AJ95" s="123"/>
      <c r="AK95" s="123"/>
      <c r="AL95" s="123"/>
      <c r="AM95" s="123"/>
      <c r="AN95" s="125">
        <f>SUM(AG95,AT95)</f>
        <v>0</v>
      </c>
      <c r="AO95" s="123"/>
      <c r="AP95" s="123"/>
      <c r="AQ95" s="126" t="s">
        <v>95</v>
      </c>
      <c r="AR95" s="127"/>
      <c r="AS95" s="128">
        <f>ROUND(AS96,2)</f>
        <v>0</v>
      </c>
      <c r="AT95" s="129">
        <f>ROUND(SUM(AV95:AW95),2)</f>
        <v>0</v>
      </c>
      <c r="AU95" s="130">
        <f>ROUND(AU96,5)</f>
        <v>0</v>
      </c>
      <c r="AV95" s="129">
        <f>ROUND(AZ95*L29,2)</f>
        <v>0</v>
      </c>
      <c r="AW95" s="129">
        <f>ROUND(BA95*L30,2)</f>
        <v>0</v>
      </c>
      <c r="AX95" s="129">
        <f>ROUND(BB95*L29,2)</f>
        <v>0</v>
      </c>
      <c r="AY95" s="129">
        <f>ROUND(BC95*L30,2)</f>
        <v>0</v>
      </c>
      <c r="AZ95" s="129">
        <f>ROUND(AZ96,2)</f>
        <v>0</v>
      </c>
      <c r="BA95" s="129">
        <f>ROUND(BA96,2)</f>
        <v>0</v>
      </c>
      <c r="BB95" s="129">
        <f>ROUND(BB96,2)</f>
        <v>0</v>
      </c>
      <c r="BC95" s="129">
        <f>ROUND(BC96,2)</f>
        <v>0</v>
      </c>
      <c r="BD95" s="131">
        <f>ROUND(BD96,2)</f>
        <v>0</v>
      </c>
      <c r="BE95" s="7"/>
      <c r="BS95" s="132" t="s">
        <v>89</v>
      </c>
      <c r="BT95" s="132" t="s">
        <v>23</v>
      </c>
      <c r="BU95" s="132" t="s">
        <v>91</v>
      </c>
      <c r="BV95" s="132" t="s">
        <v>92</v>
      </c>
      <c r="BW95" s="132" t="s">
        <v>96</v>
      </c>
      <c r="BX95" s="132" t="s">
        <v>5</v>
      </c>
      <c r="CL95" s="132" t="s">
        <v>20</v>
      </c>
      <c r="CM95" s="132" t="s">
        <v>97</v>
      </c>
    </row>
    <row r="96" s="4" customFormat="1" ht="23.25" customHeight="1">
      <c r="A96" s="133" t="s">
        <v>98</v>
      </c>
      <c r="B96" s="71"/>
      <c r="C96" s="134"/>
      <c r="D96" s="134"/>
      <c r="E96" s="135" t="s">
        <v>99</v>
      </c>
      <c r="F96" s="135"/>
      <c r="G96" s="135"/>
      <c r="H96" s="135"/>
      <c r="I96" s="135"/>
      <c r="J96" s="134"/>
      <c r="K96" s="135" t="s">
        <v>100</v>
      </c>
      <c r="L96" s="135"/>
      <c r="M96" s="135"/>
      <c r="N96" s="135"/>
      <c r="O96" s="135"/>
      <c r="P96" s="135"/>
      <c r="Q96" s="135"/>
      <c r="R96" s="135"/>
      <c r="S96" s="135"/>
      <c r="T96" s="135"/>
      <c r="U96" s="135"/>
      <c r="V96" s="135"/>
      <c r="W96" s="135"/>
      <c r="X96" s="135"/>
      <c r="Y96" s="135"/>
      <c r="Z96" s="135"/>
      <c r="AA96" s="135"/>
      <c r="AB96" s="135"/>
      <c r="AC96" s="135"/>
      <c r="AD96" s="135"/>
      <c r="AE96" s="135"/>
      <c r="AF96" s="135"/>
      <c r="AG96" s="136">
        <f>'1-1 - SO 101 - Místní kom...'!J32</f>
        <v>0</v>
      </c>
      <c r="AH96" s="134"/>
      <c r="AI96" s="134"/>
      <c r="AJ96" s="134"/>
      <c r="AK96" s="134"/>
      <c r="AL96" s="134"/>
      <c r="AM96" s="134"/>
      <c r="AN96" s="136">
        <f>SUM(AG96,AT96)</f>
        <v>0</v>
      </c>
      <c r="AO96" s="134"/>
      <c r="AP96" s="134"/>
      <c r="AQ96" s="137" t="s">
        <v>101</v>
      </c>
      <c r="AR96" s="73"/>
      <c r="AS96" s="138">
        <v>0</v>
      </c>
      <c r="AT96" s="139">
        <f>ROUND(SUM(AV96:AW96),2)</f>
        <v>0</v>
      </c>
      <c r="AU96" s="140">
        <f>'1-1 - SO 101 - Místní kom...'!P131</f>
        <v>0</v>
      </c>
      <c r="AV96" s="139">
        <f>'1-1 - SO 101 - Místní kom...'!J35</f>
        <v>0</v>
      </c>
      <c r="AW96" s="139">
        <f>'1-1 - SO 101 - Místní kom...'!J36</f>
        <v>0</v>
      </c>
      <c r="AX96" s="139">
        <f>'1-1 - SO 101 - Místní kom...'!J37</f>
        <v>0</v>
      </c>
      <c r="AY96" s="139">
        <f>'1-1 - SO 101 - Místní kom...'!J38</f>
        <v>0</v>
      </c>
      <c r="AZ96" s="139">
        <f>'1-1 - SO 101 - Místní kom...'!F35</f>
        <v>0</v>
      </c>
      <c r="BA96" s="139">
        <f>'1-1 - SO 101 - Místní kom...'!F36</f>
        <v>0</v>
      </c>
      <c r="BB96" s="139">
        <f>'1-1 - SO 101 - Místní kom...'!F37</f>
        <v>0</v>
      </c>
      <c r="BC96" s="139">
        <f>'1-1 - SO 101 - Místní kom...'!F38</f>
        <v>0</v>
      </c>
      <c r="BD96" s="141">
        <f>'1-1 - SO 101 - Místní kom...'!F39</f>
        <v>0</v>
      </c>
      <c r="BE96" s="4"/>
      <c r="BT96" s="142" t="s">
        <v>97</v>
      </c>
      <c r="BV96" s="142" t="s">
        <v>92</v>
      </c>
      <c r="BW96" s="142" t="s">
        <v>102</v>
      </c>
      <c r="BX96" s="142" t="s">
        <v>96</v>
      </c>
      <c r="CL96" s="142" t="s">
        <v>20</v>
      </c>
    </row>
    <row r="97" s="7" customFormat="1" ht="24.75" customHeight="1">
      <c r="A97" s="7"/>
      <c r="B97" s="120"/>
      <c r="C97" s="121"/>
      <c r="D97" s="122" t="s">
        <v>97</v>
      </c>
      <c r="E97" s="122"/>
      <c r="F97" s="122"/>
      <c r="G97" s="122"/>
      <c r="H97" s="122"/>
      <c r="I97" s="123"/>
      <c r="J97" s="122" t="s">
        <v>103</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ROUND(AG98,2)</f>
        <v>0</v>
      </c>
      <c r="AH97" s="123"/>
      <c r="AI97" s="123"/>
      <c r="AJ97" s="123"/>
      <c r="AK97" s="123"/>
      <c r="AL97" s="123"/>
      <c r="AM97" s="123"/>
      <c r="AN97" s="125">
        <f>SUM(AG97,AT97)</f>
        <v>0</v>
      </c>
      <c r="AO97" s="123"/>
      <c r="AP97" s="123"/>
      <c r="AQ97" s="126" t="s">
        <v>95</v>
      </c>
      <c r="AR97" s="127"/>
      <c r="AS97" s="128">
        <f>ROUND(AS98,2)</f>
        <v>0</v>
      </c>
      <c r="AT97" s="129">
        <f>ROUND(SUM(AV97:AW97),2)</f>
        <v>0</v>
      </c>
      <c r="AU97" s="130">
        <f>ROUND(AU98,5)</f>
        <v>0</v>
      </c>
      <c r="AV97" s="129">
        <f>ROUND(AZ97*L29,2)</f>
        <v>0</v>
      </c>
      <c r="AW97" s="129">
        <f>ROUND(BA97*L30,2)</f>
        <v>0</v>
      </c>
      <c r="AX97" s="129">
        <f>ROUND(BB97*L29,2)</f>
        <v>0</v>
      </c>
      <c r="AY97" s="129">
        <f>ROUND(BC97*L30,2)</f>
        <v>0</v>
      </c>
      <c r="AZ97" s="129">
        <f>ROUND(AZ98,2)</f>
        <v>0</v>
      </c>
      <c r="BA97" s="129">
        <f>ROUND(BA98,2)</f>
        <v>0</v>
      </c>
      <c r="BB97" s="129">
        <f>ROUND(BB98,2)</f>
        <v>0</v>
      </c>
      <c r="BC97" s="129">
        <f>ROUND(BC98,2)</f>
        <v>0</v>
      </c>
      <c r="BD97" s="131">
        <f>ROUND(BD98,2)</f>
        <v>0</v>
      </c>
      <c r="BE97" s="7"/>
      <c r="BS97" s="132" t="s">
        <v>89</v>
      </c>
      <c r="BT97" s="132" t="s">
        <v>23</v>
      </c>
      <c r="BU97" s="132" t="s">
        <v>91</v>
      </c>
      <c r="BV97" s="132" t="s">
        <v>92</v>
      </c>
      <c r="BW97" s="132" t="s">
        <v>104</v>
      </c>
      <c r="BX97" s="132" t="s">
        <v>5</v>
      </c>
      <c r="CL97" s="132" t="s">
        <v>105</v>
      </c>
      <c r="CM97" s="132" t="s">
        <v>97</v>
      </c>
    </row>
    <row r="98" s="4" customFormat="1" ht="23.25" customHeight="1">
      <c r="A98" s="133" t="s">
        <v>98</v>
      </c>
      <c r="B98" s="71"/>
      <c r="C98" s="134"/>
      <c r="D98" s="134"/>
      <c r="E98" s="135" t="s">
        <v>106</v>
      </c>
      <c r="F98" s="135"/>
      <c r="G98" s="135"/>
      <c r="H98" s="135"/>
      <c r="I98" s="135"/>
      <c r="J98" s="134"/>
      <c r="K98" s="135" t="s">
        <v>107</v>
      </c>
      <c r="L98" s="135"/>
      <c r="M98" s="135"/>
      <c r="N98" s="135"/>
      <c r="O98" s="135"/>
      <c r="P98" s="135"/>
      <c r="Q98" s="135"/>
      <c r="R98" s="135"/>
      <c r="S98" s="135"/>
      <c r="T98" s="135"/>
      <c r="U98" s="135"/>
      <c r="V98" s="135"/>
      <c r="W98" s="135"/>
      <c r="X98" s="135"/>
      <c r="Y98" s="135"/>
      <c r="Z98" s="135"/>
      <c r="AA98" s="135"/>
      <c r="AB98" s="135"/>
      <c r="AC98" s="135"/>
      <c r="AD98" s="135"/>
      <c r="AE98" s="135"/>
      <c r="AF98" s="135"/>
      <c r="AG98" s="136">
        <f>'2-1 - VON - VEDLEJŠÍ A OS...'!J32</f>
        <v>0</v>
      </c>
      <c r="AH98" s="134"/>
      <c r="AI98" s="134"/>
      <c r="AJ98" s="134"/>
      <c r="AK98" s="134"/>
      <c r="AL98" s="134"/>
      <c r="AM98" s="134"/>
      <c r="AN98" s="136">
        <f>SUM(AG98,AT98)</f>
        <v>0</v>
      </c>
      <c r="AO98" s="134"/>
      <c r="AP98" s="134"/>
      <c r="AQ98" s="137" t="s">
        <v>101</v>
      </c>
      <c r="AR98" s="73"/>
      <c r="AS98" s="143">
        <v>0</v>
      </c>
      <c r="AT98" s="144">
        <f>ROUND(SUM(AV98:AW98),2)</f>
        <v>0</v>
      </c>
      <c r="AU98" s="145">
        <f>'2-1 - VON - VEDLEJŠÍ A OS...'!P122</f>
        <v>0</v>
      </c>
      <c r="AV98" s="144">
        <f>'2-1 - VON - VEDLEJŠÍ A OS...'!J35</f>
        <v>0</v>
      </c>
      <c r="AW98" s="144">
        <f>'2-1 - VON - VEDLEJŠÍ A OS...'!J36</f>
        <v>0</v>
      </c>
      <c r="AX98" s="144">
        <f>'2-1 - VON - VEDLEJŠÍ A OS...'!J37</f>
        <v>0</v>
      </c>
      <c r="AY98" s="144">
        <f>'2-1 - VON - VEDLEJŠÍ A OS...'!J38</f>
        <v>0</v>
      </c>
      <c r="AZ98" s="144">
        <f>'2-1 - VON - VEDLEJŠÍ A OS...'!F35</f>
        <v>0</v>
      </c>
      <c r="BA98" s="144">
        <f>'2-1 - VON - VEDLEJŠÍ A OS...'!F36</f>
        <v>0</v>
      </c>
      <c r="BB98" s="144">
        <f>'2-1 - VON - VEDLEJŠÍ A OS...'!F37</f>
        <v>0</v>
      </c>
      <c r="BC98" s="144">
        <f>'2-1 - VON - VEDLEJŠÍ A OS...'!F38</f>
        <v>0</v>
      </c>
      <c r="BD98" s="146">
        <f>'2-1 - VON - VEDLEJŠÍ A OS...'!F39</f>
        <v>0</v>
      </c>
      <c r="BE98" s="4"/>
      <c r="BT98" s="142" t="s">
        <v>97</v>
      </c>
      <c r="BV98" s="142" t="s">
        <v>92</v>
      </c>
      <c r="BW98" s="142" t="s">
        <v>108</v>
      </c>
      <c r="BX98" s="142" t="s">
        <v>104</v>
      </c>
      <c r="CL98" s="142" t="s">
        <v>105</v>
      </c>
    </row>
    <row r="99" s="2" customFormat="1" ht="30" customHeight="1">
      <c r="A99" s="39"/>
      <c r="B99" s="40"/>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5"/>
      <c r="AS99" s="39"/>
      <c r="AT99" s="39"/>
      <c r="AU99" s="39"/>
      <c r="AV99" s="39"/>
      <c r="AW99" s="39"/>
      <c r="AX99" s="39"/>
      <c r="AY99" s="39"/>
      <c r="AZ99" s="39"/>
      <c r="BA99" s="39"/>
      <c r="BB99" s="39"/>
      <c r="BC99" s="39"/>
      <c r="BD99" s="39"/>
      <c r="BE99" s="39"/>
    </row>
    <row r="100" s="2" customFormat="1" ht="6.96" customHeight="1">
      <c r="A100" s="39"/>
      <c r="B100" s="67"/>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45"/>
      <c r="AS100" s="39"/>
      <c r="AT100" s="39"/>
      <c r="AU100" s="39"/>
      <c r="AV100" s="39"/>
      <c r="AW100" s="39"/>
      <c r="AX100" s="39"/>
      <c r="AY100" s="39"/>
      <c r="AZ100" s="39"/>
      <c r="BA100" s="39"/>
      <c r="BB100" s="39"/>
      <c r="BC100" s="39"/>
      <c r="BD100" s="39"/>
      <c r="BE100" s="39"/>
    </row>
  </sheetData>
  <sheetProtection sheet="1" formatColumns="0" formatRows="0" objects="1" scenarios="1" spinCount="100000" saltValue="sUWlsH2K3s9u8pefZueSbJb1J/YMgXSZaETB2sSKMKqz/0B6wtMrcisym+z8bnE7kDzp8LrsqUqlofqDCZ3TBQ==" hashValue="VRyKs3OEGZVdmtFus3RzJ0idP+zxxer4fe7ExhrDVa0r6YYod8ozsLiOHThRgDnEyBIt2bKHFG5JdfoCPG4yYA==" algorithmName="SHA-512" password="CC35"/>
  <mergeCells count="54">
    <mergeCell ref="L85:AO85"/>
    <mergeCell ref="AM87:AN87"/>
    <mergeCell ref="AM89:AP89"/>
    <mergeCell ref="AS89:AT91"/>
    <mergeCell ref="AM90:AP90"/>
    <mergeCell ref="C92:G92"/>
    <mergeCell ref="AG92:AM92"/>
    <mergeCell ref="AN92:AP92"/>
    <mergeCell ref="I92:AF92"/>
    <mergeCell ref="AN95:AP95"/>
    <mergeCell ref="D95:H95"/>
    <mergeCell ref="J95:AF95"/>
    <mergeCell ref="AG95:AM95"/>
    <mergeCell ref="K96:AF96"/>
    <mergeCell ref="AN96:AP96"/>
    <mergeCell ref="AG96:AM96"/>
    <mergeCell ref="E96:I96"/>
    <mergeCell ref="D97:H97"/>
    <mergeCell ref="J97:AF97"/>
    <mergeCell ref="AN97:AP97"/>
    <mergeCell ref="AG97:AM97"/>
    <mergeCell ref="AG98:AM98"/>
    <mergeCell ref="AN98:AP98"/>
    <mergeCell ref="E98:I98"/>
    <mergeCell ref="K98:AF98"/>
    <mergeCell ref="AG94:AM94"/>
    <mergeCell ref="AN94:AP94"/>
    <mergeCell ref="BE5:BE34"/>
    <mergeCell ref="K5:AO5"/>
    <mergeCell ref="K6:AO6"/>
    <mergeCell ref="E14:AJ14"/>
    <mergeCell ref="E23:AN23"/>
    <mergeCell ref="AK26:AO26"/>
    <mergeCell ref="L28:P28"/>
    <mergeCell ref="W28:AE28"/>
    <mergeCell ref="AK28:AO28"/>
    <mergeCell ref="AK29:AO29"/>
    <mergeCell ref="W29:AE29"/>
    <mergeCell ref="L29:P29"/>
    <mergeCell ref="AK30:AO30"/>
    <mergeCell ref="W30:AE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s>
  <hyperlinks>
    <hyperlink ref="A96" location="'1-1 - SO 101 - Místní kom...'!C2" display="/"/>
    <hyperlink ref="A98" location="'2-1 - VON - VEDLEJŠÍ A OS...'!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50.83203" style="1" customWidth="1"/>
    <col min="7" max="7" width="7" style="1" customWidth="1"/>
    <col min="8" max="8" width="11.5" style="1" customWidth="1"/>
    <col min="9" max="9" width="20.16016" style="147"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7"/>
      <c r="L2" s="1"/>
      <c r="M2" s="1"/>
      <c r="N2" s="1"/>
      <c r="O2" s="1"/>
      <c r="P2" s="1"/>
      <c r="Q2" s="1"/>
      <c r="R2" s="1"/>
      <c r="S2" s="1"/>
      <c r="T2" s="1"/>
      <c r="U2" s="1"/>
      <c r="V2" s="1"/>
      <c r="AT2" s="17" t="s">
        <v>102</v>
      </c>
    </row>
    <row r="3" s="1" customFormat="1" ht="6.96" customHeight="1">
      <c r="B3" s="148"/>
      <c r="C3" s="149"/>
      <c r="D3" s="149"/>
      <c r="E3" s="149"/>
      <c r="F3" s="149"/>
      <c r="G3" s="149"/>
      <c r="H3" s="149"/>
      <c r="I3" s="150"/>
      <c r="J3" s="149"/>
      <c r="K3" s="149"/>
      <c r="L3" s="20"/>
      <c r="AT3" s="17" t="s">
        <v>97</v>
      </c>
    </row>
    <row r="4" s="1" customFormat="1" ht="24.96" customHeight="1">
      <c r="B4" s="20"/>
      <c r="D4" s="151" t="s">
        <v>109</v>
      </c>
      <c r="I4" s="147"/>
      <c r="L4" s="20"/>
      <c r="M4" s="152" t="s">
        <v>10</v>
      </c>
      <c r="AT4" s="17" t="s">
        <v>4</v>
      </c>
    </row>
    <row r="5" s="1" customFormat="1" ht="6.96" customHeight="1">
      <c r="B5" s="20"/>
      <c r="I5" s="147"/>
      <c r="L5" s="20"/>
    </row>
    <row r="6" s="1" customFormat="1" ht="12" customHeight="1">
      <c r="B6" s="20"/>
      <c r="D6" s="153" t="s">
        <v>16</v>
      </c>
      <c r="I6" s="147"/>
      <c r="L6" s="20"/>
    </row>
    <row r="7" s="1" customFormat="1" ht="16.5" customHeight="1">
      <c r="B7" s="20"/>
      <c r="E7" s="154" t="str">
        <f>'Rekapitulace stavby'!K6</f>
        <v>Revitalizace návsi v obci Tovéř</v>
      </c>
      <c r="F7" s="153"/>
      <c r="G7" s="153"/>
      <c r="H7" s="153"/>
      <c r="I7" s="147"/>
      <c r="L7" s="20"/>
    </row>
    <row r="8" s="1" customFormat="1" ht="12" customHeight="1">
      <c r="B8" s="20"/>
      <c r="D8" s="153" t="s">
        <v>110</v>
      </c>
      <c r="I8" s="147"/>
      <c r="L8" s="20"/>
    </row>
    <row r="9" s="2" customFormat="1" ht="16.5" customHeight="1">
      <c r="A9" s="39"/>
      <c r="B9" s="45"/>
      <c r="C9" s="39"/>
      <c r="D9" s="39"/>
      <c r="E9" s="154" t="s">
        <v>111</v>
      </c>
      <c r="F9" s="39"/>
      <c r="G9" s="39"/>
      <c r="H9" s="39"/>
      <c r="I9" s="155"/>
      <c r="J9" s="39"/>
      <c r="K9" s="39"/>
      <c r="L9" s="64"/>
      <c r="S9" s="39"/>
      <c r="T9" s="39"/>
      <c r="U9" s="39"/>
      <c r="V9" s="39"/>
      <c r="W9" s="39"/>
      <c r="X9" s="39"/>
      <c r="Y9" s="39"/>
      <c r="Z9" s="39"/>
      <c r="AA9" s="39"/>
      <c r="AB9" s="39"/>
      <c r="AC9" s="39"/>
      <c r="AD9" s="39"/>
      <c r="AE9" s="39"/>
    </row>
    <row r="10" s="2" customFormat="1" ht="12" customHeight="1">
      <c r="A10" s="39"/>
      <c r="B10" s="45"/>
      <c r="C10" s="39"/>
      <c r="D10" s="153" t="s">
        <v>112</v>
      </c>
      <c r="E10" s="39"/>
      <c r="F10" s="39"/>
      <c r="G10" s="39"/>
      <c r="H10" s="39"/>
      <c r="I10" s="155"/>
      <c r="J10" s="39"/>
      <c r="K10" s="39"/>
      <c r="L10" s="64"/>
      <c r="S10" s="39"/>
      <c r="T10" s="39"/>
      <c r="U10" s="39"/>
      <c r="V10" s="39"/>
      <c r="W10" s="39"/>
      <c r="X10" s="39"/>
      <c r="Y10" s="39"/>
      <c r="Z10" s="39"/>
      <c r="AA10" s="39"/>
      <c r="AB10" s="39"/>
      <c r="AC10" s="39"/>
      <c r="AD10" s="39"/>
      <c r="AE10" s="39"/>
    </row>
    <row r="11" s="2" customFormat="1" ht="24.75" customHeight="1">
      <c r="A11" s="39"/>
      <c r="B11" s="45"/>
      <c r="C11" s="39"/>
      <c r="D11" s="39"/>
      <c r="E11" s="156" t="s">
        <v>113</v>
      </c>
      <c r="F11" s="39"/>
      <c r="G11" s="39"/>
      <c r="H11" s="39"/>
      <c r="I11" s="155"/>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155"/>
      <c r="J12" s="39"/>
      <c r="K12" s="39"/>
      <c r="L12" s="64"/>
      <c r="S12" s="39"/>
      <c r="T12" s="39"/>
      <c r="U12" s="39"/>
      <c r="V12" s="39"/>
      <c r="W12" s="39"/>
      <c r="X12" s="39"/>
      <c r="Y12" s="39"/>
      <c r="Z12" s="39"/>
      <c r="AA12" s="39"/>
      <c r="AB12" s="39"/>
      <c r="AC12" s="39"/>
      <c r="AD12" s="39"/>
      <c r="AE12" s="39"/>
    </row>
    <row r="13" s="2" customFormat="1" ht="12" customHeight="1">
      <c r="A13" s="39"/>
      <c r="B13" s="45"/>
      <c r="C13" s="39"/>
      <c r="D13" s="153" t="s">
        <v>19</v>
      </c>
      <c r="E13" s="39"/>
      <c r="F13" s="142" t="s">
        <v>20</v>
      </c>
      <c r="G13" s="39"/>
      <c r="H13" s="39"/>
      <c r="I13" s="157" t="s">
        <v>21</v>
      </c>
      <c r="J13" s="142" t="s">
        <v>114</v>
      </c>
      <c r="K13" s="39"/>
      <c r="L13" s="64"/>
      <c r="S13" s="39"/>
      <c r="T13" s="39"/>
      <c r="U13" s="39"/>
      <c r="V13" s="39"/>
      <c r="W13" s="39"/>
      <c r="X13" s="39"/>
      <c r="Y13" s="39"/>
      <c r="Z13" s="39"/>
      <c r="AA13" s="39"/>
      <c r="AB13" s="39"/>
      <c r="AC13" s="39"/>
      <c r="AD13" s="39"/>
      <c r="AE13" s="39"/>
    </row>
    <row r="14" s="2" customFormat="1" ht="12" customHeight="1">
      <c r="A14" s="39"/>
      <c r="B14" s="45"/>
      <c r="C14" s="39"/>
      <c r="D14" s="153" t="s">
        <v>24</v>
      </c>
      <c r="E14" s="39"/>
      <c r="F14" s="142" t="s">
        <v>25</v>
      </c>
      <c r="G14" s="39"/>
      <c r="H14" s="39"/>
      <c r="I14" s="157" t="s">
        <v>26</v>
      </c>
      <c r="J14" s="158" t="str">
        <f>'Rekapitulace stavby'!AN8</f>
        <v>7. 4. 2021</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155"/>
      <c r="J15" s="39"/>
      <c r="K15" s="39"/>
      <c r="L15" s="64"/>
      <c r="S15" s="39"/>
      <c r="T15" s="39"/>
      <c r="U15" s="39"/>
      <c r="V15" s="39"/>
      <c r="W15" s="39"/>
      <c r="X15" s="39"/>
      <c r="Y15" s="39"/>
      <c r="Z15" s="39"/>
      <c r="AA15" s="39"/>
      <c r="AB15" s="39"/>
      <c r="AC15" s="39"/>
      <c r="AD15" s="39"/>
      <c r="AE15" s="39"/>
    </row>
    <row r="16" s="2" customFormat="1" ht="12" customHeight="1">
      <c r="A16" s="39"/>
      <c r="B16" s="45"/>
      <c r="C16" s="39"/>
      <c r="D16" s="153" t="s">
        <v>34</v>
      </c>
      <c r="E16" s="39"/>
      <c r="F16" s="39"/>
      <c r="G16" s="39"/>
      <c r="H16" s="39"/>
      <c r="I16" s="157" t="s">
        <v>35</v>
      </c>
      <c r="J16" s="142" t="s">
        <v>36</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37</v>
      </c>
      <c r="F17" s="39"/>
      <c r="G17" s="39"/>
      <c r="H17" s="39"/>
      <c r="I17" s="157" t="s">
        <v>38</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155"/>
      <c r="J18" s="39"/>
      <c r="K18" s="39"/>
      <c r="L18" s="64"/>
      <c r="S18" s="39"/>
      <c r="T18" s="39"/>
      <c r="U18" s="39"/>
      <c r="V18" s="39"/>
      <c r="W18" s="39"/>
      <c r="X18" s="39"/>
      <c r="Y18" s="39"/>
      <c r="Z18" s="39"/>
      <c r="AA18" s="39"/>
      <c r="AB18" s="39"/>
      <c r="AC18" s="39"/>
      <c r="AD18" s="39"/>
      <c r="AE18" s="39"/>
    </row>
    <row r="19" s="2" customFormat="1" ht="12" customHeight="1">
      <c r="A19" s="39"/>
      <c r="B19" s="45"/>
      <c r="C19" s="39"/>
      <c r="D19" s="153" t="s">
        <v>39</v>
      </c>
      <c r="E19" s="39"/>
      <c r="F19" s="39"/>
      <c r="G19" s="39"/>
      <c r="H19" s="39"/>
      <c r="I19" s="157" t="s">
        <v>35</v>
      </c>
      <c r="J19" s="33"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3" t="str">
        <f>'Rekapitulace stavby'!E14</f>
        <v>Vyplň údaj</v>
      </c>
      <c r="F20" s="142"/>
      <c r="G20" s="142"/>
      <c r="H20" s="142"/>
      <c r="I20" s="157" t="s">
        <v>38</v>
      </c>
      <c r="J20" s="33"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155"/>
      <c r="J21" s="39"/>
      <c r="K21" s="39"/>
      <c r="L21" s="64"/>
      <c r="S21" s="39"/>
      <c r="T21" s="39"/>
      <c r="U21" s="39"/>
      <c r="V21" s="39"/>
      <c r="W21" s="39"/>
      <c r="X21" s="39"/>
      <c r="Y21" s="39"/>
      <c r="Z21" s="39"/>
      <c r="AA21" s="39"/>
      <c r="AB21" s="39"/>
      <c r="AC21" s="39"/>
      <c r="AD21" s="39"/>
      <c r="AE21" s="39"/>
    </row>
    <row r="22" s="2" customFormat="1" ht="12" customHeight="1">
      <c r="A22" s="39"/>
      <c r="B22" s="45"/>
      <c r="C22" s="39"/>
      <c r="D22" s="153" t="s">
        <v>41</v>
      </c>
      <c r="E22" s="39"/>
      <c r="F22" s="39"/>
      <c r="G22" s="39"/>
      <c r="H22" s="39"/>
      <c r="I22" s="157" t="s">
        <v>35</v>
      </c>
      <c r="J22" s="142" t="s">
        <v>42</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43</v>
      </c>
      <c r="F23" s="39"/>
      <c r="G23" s="39"/>
      <c r="H23" s="39"/>
      <c r="I23" s="157" t="s">
        <v>38</v>
      </c>
      <c r="J23" s="142" t="s">
        <v>44</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155"/>
      <c r="J24" s="39"/>
      <c r="K24" s="39"/>
      <c r="L24" s="64"/>
      <c r="S24" s="39"/>
      <c r="T24" s="39"/>
      <c r="U24" s="39"/>
      <c r="V24" s="39"/>
      <c r="W24" s="39"/>
      <c r="X24" s="39"/>
      <c r="Y24" s="39"/>
      <c r="Z24" s="39"/>
      <c r="AA24" s="39"/>
      <c r="AB24" s="39"/>
      <c r="AC24" s="39"/>
      <c r="AD24" s="39"/>
      <c r="AE24" s="39"/>
    </row>
    <row r="25" s="2" customFormat="1" ht="12" customHeight="1">
      <c r="A25" s="39"/>
      <c r="B25" s="45"/>
      <c r="C25" s="39"/>
      <c r="D25" s="153" t="s">
        <v>45</v>
      </c>
      <c r="E25" s="39"/>
      <c r="F25" s="39"/>
      <c r="G25" s="39"/>
      <c r="H25" s="39"/>
      <c r="I25" s="157" t="s">
        <v>35</v>
      </c>
      <c r="J25" s="142" t="s">
        <v>1</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
        <v>46</v>
      </c>
      <c r="F26" s="39"/>
      <c r="G26" s="39"/>
      <c r="H26" s="39"/>
      <c r="I26" s="157" t="s">
        <v>38</v>
      </c>
      <c r="J26" s="142" t="s">
        <v>1</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155"/>
      <c r="J27" s="39"/>
      <c r="K27" s="39"/>
      <c r="L27" s="64"/>
      <c r="S27" s="39"/>
      <c r="T27" s="39"/>
      <c r="U27" s="39"/>
      <c r="V27" s="39"/>
      <c r="W27" s="39"/>
      <c r="X27" s="39"/>
      <c r="Y27" s="39"/>
      <c r="Z27" s="39"/>
      <c r="AA27" s="39"/>
      <c r="AB27" s="39"/>
      <c r="AC27" s="39"/>
      <c r="AD27" s="39"/>
      <c r="AE27" s="39"/>
    </row>
    <row r="28" s="2" customFormat="1" ht="12" customHeight="1">
      <c r="A28" s="39"/>
      <c r="B28" s="45"/>
      <c r="C28" s="39"/>
      <c r="D28" s="153" t="s">
        <v>48</v>
      </c>
      <c r="E28" s="39"/>
      <c r="F28" s="39"/>
      <c r="G28" s="39"/>
      <c r="H28" s="39"/>
      <c r="I28" s="155"/>
      <c r="J28" s="39"/>
      <c r="K28" s="39"/>
      <c r="L28" s="64"/>
      <c r="S28" s="39"/>
      <c r="T28" s="39"/>
      <c r="U28" s="39"/>
      <c r="V28" s="39"/>
      <c r="W28" s="39"/>
      <c r="X28" s="39"/>
      <c r="Y28" s="39"/>
      <c r="Z28" s="39"/>
      <c r="AA28" s="39"/>
      <c r="AB28" s="39"/>
      <c r="AC28" s="39"/>
      <c r="AD28" s="39"/>
      <c r="AE28" s="39"/>
    </row>
    <row r="29" s="8" customFormat="1" ht="83.25" customHeight="1">
      <c r="A29" s="159"/>
      <c r="B29" s="160"/>
      <c r="C29" s="159"/>
      <c r="D29" s="159"/>
      <c r="E29" s="161" t="s">
        <v>49</v>
      </c>
      <c r="F29" s="161"/>
      <c r="G29" s="161"/>
      <c r="H29" s="161"/>
      <c r="I29" s="162"/>
      <c r="J29" s="159"/>
      <c r="K29" s="159"/>
      <c r="L29" s="163"/>
      <c r="S29" s="159"/>
      <c r="T29" s="159"/>
      <c r="U29" s="159"/>
      <c r="V29" s="159"/>
      <c r="W29" s="159"/>
      <c r="X29" s="159"/>
      <c r="Y29" s="159"/>
      <c r="Z29" s="159"/>
      <c r="AA29" s="159"/>
      <c r="AB29" s="159"/>
      <c r="AC29" s="159"/>
      <c r="AD29" s="159"/>
      <c r="AE29" s="159"/>
    </row>
    <row r="30" s="2" customFormat="1" ht="6.96" customHeight="1">
      <c r="A30" s="39"/>
      <c r="B30" s="45"/>
      <c r="C30" s="39"/>
      <c r="D30" s="39"/>
      <c r="E30" s="39"/>
      <c r="F30" s="39"/>
      <c r="G30" s="39"/>
      <c r="H30" s="39"/>
      <c r="I30" s="155"/>
      <c r="J30" s="39"/>
      <c r="K30" s="39"/>
      <c r="L30" s="64"/>
      <c r="S30" s="39"/>
      <c r="T30" s="39"/>
      <c r="U30" s="39"/>
      <c r="V30" s="39"/>
      <c r="W30" s="39"/>
      <c r="X30" s="39"/>
      <c r="Y30" s="39"/>
      <c r="Z30" s="39"/>
      <c r="AA30" s="39"/>
      <c r="AB30" s="39"/>
      <c r="AC30" s="39"/>
      <c r="AD30" s="39"/>
      <c r="AE30" s="39"/>
    </row>
    <row r="31" s="2" customFormat="1" ht="6.96" customHeight="1">
      <c r="A31" s="39"/>
      <c r="B31" s="45"/>
      <c r="C31" s="39"/>
      <c r="D31" s="164"/>
      <c r="E31" s="164"/>
      <c r="F31" s="164"/>
      <c r="G31" s="164"/>
      <c r="H31" s="164"/>
      <c r="I31" s="165"/>
      <c r="J31" s="164"/>
      <c r="K31" s="164"/>
      <c r="L31" s="64"/>
      <c r="S31" s="39"/>
      <c r="T31" s="39"/>
      <c r="U31" s="39"/>
      <c r="V31" s="39"/>
      <c r="W31" s="39"/>
      <c r="X31" s="39"/>
      <c r="Y31" s="39"/>
      <c r="Z31" s="39"/>
      <c r="AA31" s="39"/>
      <c r="AB31" s="39"/>
      <c r="AC31" s="39"/>
      <c r="AD31" s="39"/>
      <c r="AE31" s="39"/>
    </row>
    <row r="32" s="2" customFormat="1" ht="25.44" customHeight="1">
      <c r="A32" s="39"/>
      <c r="B32" s="45"/>
      <c r="C32" s="39"/>
      <c r="D32" s="166" t="s">
        <v>50</v>
      </c>
      <c r="E32" s="39"/>
      <c r="F32" s="39"/>
      <c r="G32" s="39"/>
      <c r="H32" s="39"/>
      <c r="I32" s="155"/>
      <c r="J32" s="167">
        <f>ROUND(J131, 2)</f>
        <v>0</v>
      </c>
      <c r="K32" s="39"/>
      <c r="L32" s="64"/>
      <c r="S32" s="39"/>
      <c r="T32" s="39"/>
      <c r="U32" s="39"/>
      <c r="V32" s="39"/>
      <c r="W32" s="39"/>
      <c r="X32" s="39"/>
      <c r="Y32" s="39"/>
      <c r="Z32" s="39"/>
      <c r="AA32" s="39"/>
      <c r="AB32" s="39"/>
      <c r="AC32" s="39"/>
      <c r="AD32" s="39"/>
      <c r="AE32" s="39"/>
    </row>
    <row r="33" s="2" customFormat="1" ht="6.96" customHeight="1">
      <c r="A33" s="39"/>
      <c r="B33" s="45"/>
      <c r="C33" s="39"/>
      <c r="D33" s="164"/>
      <c r="E33" s="164"/>
      <c r="F33" s="164"/>
      <c r="G33" s="164"/>
      <c r="H33" s="164"/>
      <c r="I33" s="165"/>
      <c r="J33" s="164"/>
      <c r="K33" s="164"/>
      <c r="L33" s="64"/>
      <c r="S33" s="39"/>
      <c r="T33" s="39"/>
      <c r="U33" s="39"/>
      <c r="V33" s="39"/>
      <c r="W33" s="39"/>
      <c r="X33" s="39"/>
      <c r="Y33" s="39"/>
      <c r="Z33" s="39"/>
      <c r="AA33" s="39"/>
      <c r="AB33" s="39"/>
      <c r="AC33" s="39"/>
      <c r="AD33" s="39"/>
      <c r="AE33" s="39"/>
    </row>
    <row r="34" s="2" customFormat="1" ht="14.4" customHeight="1">
      <c r="A34" s="39"/>
      <c r="B34" s="45"/>
      <c r="C34" s="39"/>
      <c r="D34" s="39"/>
      <c r="E34" s="39"/>
      <c r="F34" s="168" t="s">
        <v>52</v>
      </c>
      <c r="G34" s="39"/>
      <c r="H34" s="39"/>
      <c r="I34" s="169" t="s">
        <v>51</v>
      </c>
      <c r="J34" s="168" t="s">
        <v>53</v>
      </c>
      <c r="K34" s="39"/>
      <c r="L34" s="64"/>
      <c r="S34" s="39"/>
      <c r="T34" s="39"/>
      <c r="U34" s="39"/>
      <c r="V34" s="39"/>
      <c r="W34" s="39"/>
      <c r="X34" s="39"/>
      <c r="Y34" s="39"/>
      <c r="Z34" s="39"/>
      <c r="AA34" s="39"/>
      <c r="AB34" s="39"/>
      <c r="AC34" s="39"/>
      <c r="AD34" s="39"/>
      <c r="AE34" s="39"/>
    </row>
    <row r="35" s="2" customFormat="1" ht="14.4" customHeight="1">
      <c r="A35" s="39"/>
      <c r="B35" s="45"/>
      <c r="C35" s="39"/>
      <c r="D35" s="170" t="s">
        <v>54</v>
      </c>
      <c r="E35" s="153" t="s">
        <v>55</v>
      </c>
      <c r="F35" s="171">
        <f>ROUND((SUM(BE131:BE468)),  2)</f>
        <v>0</v>
      </c>
      <c r="G35" s="39"/>
      <c r="H35" s="39"/>
      <c r="I35" s="172">
        <v>0.20999999999999999</v>
      </c>
      <c r="J35" s="171">
        <f>ROUND(((SUM(BE131:BE468))*I35),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3" t="s">
        <v>56</v>
      </c>
      <c r="F36" s="171">
        <f>ROUND((SUM(BF131:BF468)),  2)</f>
        <v>0</v>
      </c>
      <c r="G36" s="39"/>
      <c r="H36" s="39"/>
      <c r="I36" s="172">
        <v>0.14999999999999999</v>
      </c>
      <c r="J36" s="171">
        <f>ROUND(((SUM(BF131:BF468))*I36),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3" t="s">
        <v>57</v>
      </c>
      <c r="F37" s="171">
        <f>ROUND((SUM(BG131:BG468)),  2)</f>
        <v>0</v>
      </c>
      <c r="G37" s="39"/>
      <c r="H37" s="39"/>
      <c r="I37" s="172">
        <v>0.20999999999999999</v>
      </c>
      <c r="J37" s="171">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3" t="s">
        <v>58</v>
      </c>
      <c r="F38" s="171">
        <f>ROUND((SUM(BH131:BH468)),  2)</f>
        <v>0</v>
      </c>
      <c r="G38" s="39"/>
      <c r="H38" s="39"/>
      <c r="I38" s="172">
        <v>0.14999999999999999</v>
      </c>
      <c r="J38" s="171">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3" t="s">
        <v>59</v>
      </c>
      <c r="F39" s="171">
        <f>ROUND((SUM(BI131:BI468)),  2)</f>
        <v>0</v>
      </c>
      <c r="G39" s="39"/>
      <c r="H39" s="39"/>
      <c r="I39" s="172">
        <v>0</v>
      </c>
      <c r="J39" s="171">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155"/>
      <c r="J40" s="39"/>
      <c r="K40" s="39"/>
      <c r="L40" s="64"/>
      <c r="S40" s="39"/>
      <c r="T40" s="39"/>
      <c r="U40" s="39"/>
      <c r="V40" s="39"/>
      <c r="W40" s="39"/>
      <c r="X40" s="39"/>
      <c r="Y40" s="39"/>
      <c r="Z40" s="39"/>
      <c r="AA40" s="39"/>
      <c r="AB40" s="39"/>
      <c r="AC40" s="39"/>
      <c r="AD40" s="39"/>
      <c r="AE40" s="39"/>
    </row>
    <row r="41" s="2" customFormat="1" ht="25.44" customHeight="1">
      <c r="A41" s="39"/>
      <c r="B41" s="45"/>
      <c r="C41" s="173"/>
      <c r="D41" s="174" t="s">
        <v>60</v>
      </c>
      <c r="E41" s="175"/>
      <c r="F41" s="175"/>
      <c r="G41" s="176" t="s">
        <v>61</v>
      </c>
      <c r="H41" s="177" t="s">
        <v>62</v>
      </c>
      <c r="I41" s="178"/>
      <c r="J41" s="179">
        <f>SUM(J32:J39)</f>
        <v>0</v>
      </c>
      <c r="K41" s="180"/>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155"/>
      <c r="J42" s="39"/>
      <c r="K42" s="39"/>
      <c r="L42" s="64"/>
      <c r="S42" s="39"/>
      <c r="T42" s="39"/>
      <c r="U42" s="39"/>
      <c r="V42" s="39"/>
      <c r="W42" s="39"/>
      <c r="X42" s="39"/>
      <c r="Y42" s="39"/>
      <c r="Z42" s="39"/>
      <c r="AA42" s="39"/>
      <c r="AB42" s="39"/>
      <c r="AC42" s="39"/>
      <c r="AD42" s="39"/>
      <c r="AE42" s="39"/>
    </row>
    <row r="43" s="1" customFormat="1" ht="14.4" customHeight="1">
      <c r="B43" s="20"/>
      <c r="I43" s="147"/>
      <c r="L43" s="20"/>
    </row>
    <row r="44" s="1" customFormat="1" ht="14.4" customHeight="1">
      <c r="B44" s="20"/>
      <c r="I44" s="147"/>
      <c r="L44" s="20"/>
    </row>
    <row r="45" s="1" customFormat="1" ht="14.4" customHeight="1">
      <c r="B45" s="20"/>
      <c r="I45" s="147"/>
      <c r="L45" s="20"/>
    </row>
    <row r="46" s="1" customFormat="1" ht="14.4" customHeight="1">
      <c r="B46" s="20"/>
      <c r="I46" s="147"/>
      <c r="L46" s="20"/>
    </row>
    <row r="47" s="1" customFormat="1" ht="14.4" customHeight="1">
      <c r="B47" s="20"/>
      <c r="I47" s="147"/>
      <c r="L47" s="20"/>
    </row>
    <row r="48" s="1" customFormat="1" ht="14.4" customHeight="1">
      <c r="B48" s="20"/>
      <c r="I48" s="147"/>
      <c r="L48" s="20"/>
    </row>
    <row r="49" s="1" customFormat="1" ht="14.4" customHeight="1">
      <c r="B49" s="20"/>
      <c r="I49" s="147"/>
      <c r="L49" s="20"/>
    </row>
    <row r="50" s="2" customFormat="1" ht="14.4" customHeight="1">
      <c r="B50" s="64"/>
      <c r="D50" s="181" t="s">
        <v>63</v>
      </c>
      <c r="E50" s="182"/>
      <c r="F50" s="182"/>
      <c r="G50" s="181" t="s">
        <v>64</v>
      </c>
      <c r="H50" s="182"/>
      <c r="I50" s="183"/>
      <c r="J50" s="182"/>
      <c r="K50" s="182"/>
      <c r="L50" s="64"/>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9"/>
      <c r="B61" s="45"/>
      <c r="C61" s="39"/>
      <c r="D61" s="184" t="s">
        <v>65</v>
      </c>
      <c r="E61" s="185"/>
      <c r="F61" s="186" t="s">
        <v>66</v>
      </c>
      <c r="G61" s="184" t="s">
        <v>65</v>
      </c>
      <c r="H61" s="185"/>
      <c r="I61" s="187"/>
      <c r="J61" s="188" t="s">
        <v>66</v>
      </c>
      <c r="K61" s="185"/>
      <c r="L61" s="64"/>
      <c r="S61" s="39"/>
      <c r="T61" s="39"/>
      <c r="U61" s="39"/>
      <c r="V61" s="39"/>
      <c r="W61" s="39"/>
      <c r="X61" s="39"/>
      <c r="Y61" s="39"/>
      <c r="Z61" s="39"/>
      <c r="AA61" s="39"/>
      <c r="AB61" s="39"/>
      <c r="AC61" s="39"/>
      <c r="AD61" s="39"/>
      <c r="AE61" s="39"/>
    </row>
    <row r="62">
      <c r="B62" s="20"/>
      <c r="L62" s="20"/>
    </row>
    <row r="63">
      <c r="B63" s="20"/>
      <c r="L63" s="20"/>
    </row>
    <row r="64">
      <c r="B64" s="20"/>
      <c r="L64" s="20"/>
    </row>
    <row r="65" s="2" customFormat="1">
      <c r="A65" s="39"/>
      <c r="B65" s="45"/>
      <c r="C65" s="39"/>
      <c r="D65" s="181" t="s">
        <v>67</v>
      </c>
      <c r="E65" s="189"/>
      <c r="F65" s="189"/>
      <c r="G65" s="181" t="s">
        <v>68</v>
      </c>
      <c r="H65" s="189"/>
      <c r="I65" s="190"/>
      <c r="J65" s="189"/>
      <c r="K65" s="189"/>
      <c r="L65" s="64"/>
      <c r="S65" s="39"/>
      <c r="T65" s="39"/>
      <c r="U65" s="39"/>
      <c r="V65" s="39"/>
      <c r="W65" s="39"/>
      <c r="X65" s="39"/>
      <c r="Y65" s="39"/>
      <c r="Z65" s="39"/>
      <c r="AA65" s="39"/>
      <c r="AB65" s="39"/>
      <c r="AC65" s="39"/>
      <c r="AD65" s="39"/>
      <c r="AE65" s="39"/>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9"/>
      <c r="B76" s="45"/>
      <c r="C76" s="39"/>
      <c r="D76" s="184" t="s">
        <v>65</v>
      </c>
      <c r="E76" s="185"/>
      <c r="F76" s="186" t="s">
        <v>66</v>
      </c>
      <c r="G76" s="184" t="s">
        <v>65</v>
      </c>
      <c r="H76" s="185"/>
      <c r="I76" s="187"/>
      <c r="J76" s="188" t="s">
        <v>66</v>
      </c>
      <c r="K76" s="185"/>
      <c r="L76" s="64"/>
      <c r="S76" s="39"/>
      <c r="T76" s="39"/>
      <c r="U76" s="39"/>
      <c r="V76" s="39"/>
      <c r="W76" s="39"/>
      <c r="X76" s="39"/>
      <c r="Y76" s="39"/>
      <c r="Z76" s="39"/>
      <c r="AA76" s="39"/>
      <c r="AB76" s="39"/>
      <c r="AC76" s="39"/>
      <c r="AD76" s="39"/>
      <c r="AE76" s="39"/>
    </row>
    <row r="77" s="2" customFormat="1" ht="14.4" customHeight="1">
      <c r="A77" s="39"/>
      <c r="B77" s="191"/>
      <c r="C77" s="192"/>
      <c r="D77" s="192"/>
      <c r="E77" s="192"/>
      <c r="F77" s="192"/>
      <c r="G77" s="192"/>
      <c r="H77" s="192"/>
      <c r="I77" s="193"/>
      <c r="J77" s="192"/>
      <c r="K77" s="192"/>
      <c r="L77" s="64"/>
      <c r="S77" s="39"/>
      <c r="T77" s="39"/>
      <c r="U77" s="39"/>
      <c r="V77" s="39"/>
      <c r="W77" s="39"/>
      <c r="X77" s="39"/>
      <c r="Y77" s="39"/>
      <c r="Z77" s="39"/>
      <c r="AA77" s="39"/>
      <c r="AB77" s="39"/>
      <c r="AC77" s="39"/>
      <c r="AD77" s="39"/>
      <c r="AE77" s="39"/>
    </row>
    <row r="81" s="2" customFormat="1" ht="6.96" customHeight="1">
      <c r="A81" s="39"/>
      <c r="B81" s="194"/>
      <c r="C81" s="195"/>
      <c r="D81" s="195"/>
      <c r="E81" s="195"/>
      <c r="F81" s="195"/>
      <c r="G81" s="195"/>
      <c r="H81" s="195"/>
      <c r="I81" s="196"/>
      <c r="J81" s="195"/>
      <c r="K81" s="195"/>
      <c r="L81" s="64"/>
      <c r="S81" s="39"/>
      <c r="T81" s="39"/>
      <c r="U81" s="39"/>
      <c r="V81" s="39"/>
      <c r="W81" s="39"/>
      <c r="X81" s="39"/>
      <c r="Y81" s="39"/>
      <c r="Z81" s="39"/>
      <c r="AA81" s="39"/>
      <c r="AB81" s="39"/>
      <c r="AC81" s="39"/>
      <c r="AD81" s="39"/>
      <c r="AE81" s="39"/>
    </row>
    <row r="82" s="2" customFormat="1" ht="24.96" customHeight="1">
      <c r="A82" s="39"/>
      <c r="B82" s="40"/>
      <c r="C82" s="23" t="s">
        <v>115</v>
      </c>
      <c r="D82" s="41"/>
      <c r="E82" s="41"/>
      <c r="F82" s="41"/>
      <c r="G82" s="41"/>
      <c r="H82" s="41"/>
      <c r="I82" s="155"/>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55"/>
      <c r="J83" s="41"/>
      <c r="K83" s="41"/>
      <c r="L83" s="64"/>
      <c r="S83" s="39"/>
      <c r="T83" s="39"/>
      <c r="U83" s="39"/>
      <c r="V83" s="39"/>
      <c r="W83" s="39"/>
      <c r="X83" s="39"/>
      <c r="Y83" s="39"/>
      <c r="Z83" s="39"/>
      <c r="AA83" s="39"/>
      <c r="AB83" s="39"/>
      <c r="AC83" s="39"/>
      <c r="AD83" s="39"/>
      <c r="AE83" s="39"/>
    </row>
    <row r="84" s="2" customFormat="1" ht="12" customHeight="1">
      <c r="A84" s="39"/>
      <c r="B84" s="40"/>
      <c r="C84" s="32" t="s">
        <v>16</v>
      </c>
      <c r="D84" s="41"/>
      <c r="E84" s="41"/>
      <c r="F84" s="41"/>
      <c r="G84" s="41"/>
      <c r="H84" s="41"/>
      <c r="I84" s="155"/>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97" t="str">
        <f>E7</f>
        <v>Revitalizace návsi v obci Tovéř</v>
      </c>
      <c r="F85" s="32"/>
      <c r="G85" s="32"/>
      <c r="H85" s="32"/>
      <c r="I85" s="155"/>
      <c r="J85" s="41"/>
      <c r="K85" s="41"/>
      <c r="L85" s="64"/>
      <c r="S85" s="39"/>
      <c r="T85" s="39"/>
      <c r="U85" s="39"/>
      <c r="V85" s="39"/>
      <c r="W85" s="39"/>
      <c r="X85" s="39"/>
      <c r="Y85" s="39"/>
      <c r="Z85" s="39"/>
      <c r="AA85" s="39"/>
      <c r="AB85" s="39"/>
      <c r="AC85" s="39"/>
      <c r="AD85" s="39"/>
      <c r="AE85" s="39"/>
    </row>
    <row r="86" s="1" customFormat="1" ht="12" customHeight="1">
      <c r="B86" s="21"/>
      <c r="C86" s="32" t="s">
        <v>110</v>
      </c>
      <c r="D86" s="22"/>
      <c r="E86" s="22"/>
      <c r="F86" s="22"/>
      <c r="G86" s="22"/>
      <c r="H86" s="22"/>
      <c r="I86" s="147"/>
      <c r="J86" s="22"/>
      <c r="K86" s="22"/>
      <c r="L86" s="20"/>
    </row>
    <row r="87" s="2" customFormat="1" ht="16.5" customHeight="1">
      <c r="A87" s="39"/>
      <c r="B87" s="40"/>
      <c r="C87" s="41"/>
      <c r="D87" s="41"/>
      <c r="E87" s="197" t="s">
        <v>111</v>
      </c>
      <c r="F87" s="41"/>
      <c r="G87" s="41"/>
      <c r="H87" s="41"/>
      <c r="I87" s="155"/>
      <c r="J87" s="41"/>
      <c r="K87" s="41"/>
      <c r="L87" s="64"/>
      <c r="S87" s="39"/>
      <c r="T87" s="39"/>
      <c r="U87" s="39"/>
      <c r="V87" s="39"/>
      <c r="W87" s="39"/>
      <c r="X87" s="39"/>
      <c r="Y87" s="39"/>
      <c r="Z87" s="39"/>
      <c r="AA87" s="39"/>
      <c r="AB87" s="39"/>
      <c r="AC87" s="39"/>
      <c r="AD87" s="39"/>
      <c r="AE87" s="39"/>
    </row>
    <row r="88" s="2" customFormat="1" ht="12" customHeight="1">
      <c r="A88" s="39"/>
      <c r="B88" s="40"/>
      <c r="C88" s="32" t="s">
        <v>112</v>
      </c>
      <c r="D88" s="41"/>
      <c r="E88" s="41"/>
      <c r="F88" s="41"/>
      <c r="G88" s="41"/>
      <c r="H88" s="41"/>
      <c r="I88" s="155"/>
      <c r="J88" s="41"/>
      <c r="K88" s="41"/>
      <c r="L88" s="64"/>
      <c r="S88" s="39"/>
      <c r="T88" s="39"/>
      <c r="U88" s="39"/>
      <c r="V88" s="39"/>
      <c r="W88" s="39"/>
      <c r="X88" s="39"/>
      <c r="Y88" s="39"/>
      <c r="Z88" s="39"/>
      <c r="AA88" s="39"/>
      <c r="AB88" s="39"/>
      <c r="AC88" s="39"/>
      <c r="AD88" s="39"/>
      <c r="AE88" s="39"/>
    </row>
    <row r="89" s="2" customFormat="1" ht="24.75" customHeight="1">
      <c r="A89" s="39"/>
      <c r="B89" s="40"/>
      <c r="C89" s="41"/>
      <c r="D89" s="41"/>
      <c r="E89" s="77" t="str">
        <f>E11</f>
        <v>1-1 - SO 101 - Místní komunikace-chodník vpravo KM 0,09687-0,14067- soupis prací</v>
      </c>
      <c r="F89" s="41"/>
      <c r="G89" s="41"/>
      <c r="H89" s="41"/>
      <c r="I89" s="155"/>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155"/>
      <c r="J90" s="41"/>
      <c r="K90" s="41"/>
      <c r="L90" s="64"/>
      <c r="S90" s="39"/>
      <c r="T90" s="39"/>
      <c r="U90" s="39"/>
      <c r="V90" s="39"/>
      <c r="W90" s="39"/>
      <c r="X90" s="39"/>
      <c r="Y90" s="39"/>
      <c r="Z90" s="39"/>
      <c r="AA90" s="39"/>
      <c r="AB90" s="39"/>
      <c r="AC90" s="39"/>
      <c r="AD90" s="39"/>
      <c r="AE90" s="39"/>
    </row>
    <row r="91" s="2" customFormat="1" ht="12" customHeight="1">
      <c r="A91" s="39"/>
      <c r="B91" s="40"/>
      <c r="C91" s="32" t="s">
        <v>24</v>
      </c>
      <c r="D91" s="41"/>
      <c r="E91" s="41"/>
      <c r="F91" s="27" t="str">
        <f>F14</f>
        <v>Tovéř</v>
      </c>
      <c r="G91" s="41"/>
      <c r="H91" s="41"/>
      <c r="I91" s="157" t="s">
        <v>26</v>
      </c>
      <c r="J91" s="80" t="str">
        <f>IF(J14="","",J14)</f>
        <v>7. 4. 2021</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155"/>
      <c r="J92" s="41"/>
      <c r="K92" s="41"/>
      <c r="L92" s="64"/>
      <c r="S92" s="39"/>
      <c r="T92" s="39"/>
      <c r="U92" s="39"/>
      <c r="V92" s="39"/>
      <c r="W92" s="39"/>
      <c r="X92" s="39"/>
      <c r="Y92" s="39"/>
      <c r="Z92" s="39"/>
      <c r="AA92" s="39"/>
      <c r="AB92" s="39"/>
      <c r="AC92" s="39"/>
      <c r="AD92" s="39"/>
      <c r="AE92" s="39"/>
    </row>
    <row r="93" s="2" customFormat="1" ht="15.15" customHeight="1">
      <c r="A93" s="39"/>
      <c r="B93" s="40"/>
      <c r="C93" s="32" t="s">
        <v>34</v>
      </c>
      <c r="D93" s="41"/>
      <c r="E93" s="41"/>
      <c r="F93" s="27" t="str">
        <f>E17</f>
        <v>Obec Tovéř</v>
      </c>
      <c r="G93" s="41"/>
      <c r="H93" s="41"/>
      <c r="I93" s="157" t="s">
        <v>41</v>
      </c>
      <c r="J93" s="37" t="str">
        <f>E23</f>
        <v>ing. Petr Doležel</v>
      </c>
      <c r="K93" s="41"/>
      <c r="L93" s="64"/>
      <c r="S93" s="39"/>
      <c r="T93" s="39"/>
      <c r="U93" s="39"/>
      <c r="V93" s="39"/>
      <c r="W93" s="39"/>
      <c r="X93" s="39"/>
      <c r="Y93" s="39"/>
      <c r="Z93" s="39"/>
      <c r="AA93" s="39"/>
      <c r="AB93" s="39"/>
      <c r="AC93" s="39"/>
      <c r="AD93" s="39"/>
      <c r="AE93" s="39"/>
    </row>
    <row r="94" s="2" customFormat="1" ht="25.65" customHeight="1">
      <c r="A94" s="39"/>
      <c r="B94" s="40"/>
      <c r="C94" s="32" t="s">
        <v>39</v>
      </c>
      <c r="D94" s="41"/>
      <c r="E94" s="41"/>
      <c r="F94" s="27" t="str">
        <f>IF(E20="","",E20)</f>
        <v>Vyplň údaj</v>
      </c>
      <c r="G94" s="41"/>
      <c r="H94" s="41"/>
      <c r="I94" s="157" t="s">
        <v>45</v>
      </c>
      <c r="J94" s="37" t="str">
        <f>E26</f>
        <v xml:space="preserve">ing.Pospíšil Michal          CU 2021/1</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155"/>
      <c r="J95" s="41"/>
      <c r="K95" s="41"/>
      <c r="L95" s="64"/>
      <c r="S95" s="39"/>
      <c r="T95" s="39"/>
      <c r="U95" s="39"/>
      <c r="V95" s="39"/>
      <c r="W95" s="39"/>
      <c r="X95" s="39"/>
      <c r="Y95" s="39"/>
      <c r="Z95" s="39"/>
      <c r="AA95" s="39"/>
      <c r="AB95" s="39"/>
      <c r="AC95" s="39"/>
      <c r="AD95" s="39"/>
      <c r="AE95" s="39"/>
    </row>
    <row r="96" s="2" customFormat="1" ht="29.28" customHeight="1">
      <c r="A96" s="39"/>
      <c r="B96" s="40"/>
      <c r="C96" s="198" t="s">
        <v>116</v>
      </c>
      <c r="D96" s="199"/>
      <c r="E96" s="199"/>
      <c r="F96" s="199"/>
      <c r="G96" s="199"/>
      <c r="H96" s="199"/>
      <c r="I96" s="200"/>
      <c r="J96" s="201" t="s">
        <v>117</v>
      </c>
      <c r="K96" s="199"/>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155"/>
      <c r="J97" s="41"/>
      <c r="K97" s="41"/>
      <c r="L97" s="64"/>
      <c r="S97" s="39"/>
      <c r="T97" s="39"/>
      <c r="U97" s="39"/>
      <c r="V97" s="39"/>
      <c r="W97" s="39"/>
      <c r="X97" s="39"/>
      <c r="Y97" s="39"/>
      <c r="Z97" s="39"/>
      <c r="AA97" s="39"/>
      <c r="AB97" s="39"/>
      <c r="AC97" s="39"/>
      <c r="AD97" s="39"/>
      <c r="AE97" s="39"/>
    </row>
    <row r="98" s="2" customFormat="1" ht="22.8" customHeight="1">
      <c r="A98" s="39"/>
      <c r="B98" s="40"/>
      <c r="C98" s="202" t="s">
        <v>118</v>
      </c>
      <c r="D98" s="41"/>
      <c r="E98" s="41"/>
      <c r="F98" s="41"/>
      <c r="G98" s="41"/>
      <c r="H98" s="41"/>
      <c r="I98" s="155"/>
      <c r="J98" s="111">
        <f>J131</f>
        <v>0</v>
      </c>
      <c r="K98" s="41"/>
      <c r="L98" s="64"/>
      <c r="S98" s="39"/>
      <c r="T98" s="39"/>
      <c r="U98" s="39"/>
      <c r="V98" s="39"/>
      <c r="W98" s="39"/>
      <c r="X98" s="39"/>
      <c r="Y98" s="39"/>
      <c r="Z98" s="39"/>
      <c r="AA98" s="39"/>
      <c r="AB98" s="39"/>
      <c r="AC98" s="39"/>
      <c r="AD98" s="39"/>
      <c r="AE98" s="39"/>
      <c r="AU98" s="17" t="s">
        <v>119</v>
      </c>
    </row>
    <row r="99" s="9" customFormat="1" ht="24.96" customHeight="1">
      <c r="A99" s="9"/>
      <c r="B99" s="203"/>
      <c r="C99" s="204"/>
      <c r="D99" s="205" t="s">
        <v>120</v>
      </c>
      <c r="E99" s="206"/>
      <c r="F99" s="206"/>
      <c r="G99" s="206"/>
      <c r="H99" s="206"/>
      <c r="I99" s="207"/>
      <c r="J99" s="208">
        <f>J132</f>
        <v>0</v>
      </c>
      <c r="K99" s="204"/>
      <c r="L99" s="209"/>
      <c r="S99" s="9"/>
      <c r="T99" s="9"/>
      <c r="U99" s="9"/>
      <c r="V99" s="9"/>
      <c r="W99" s="9"/>
      <c r="X99" s="9"/>
      <c r="Y99" s="9"/>
      <c r="Z99" s="9"/>
      <c r="AA99" s="9"/>
      <c r="AB99" s="9"/>
      <c r="AC99" s="9"/>
      <c r="AD99" s="9"/>
      <c r="AE99" s="9"/>
    </row>
    <row r="100" s="10" customFormat="1" ht="19.92" customHeight="1">
      <c r="A100" s="10"/>
      <c r="B100" s="210"/>
      <c r="C100" s="134"/>
      <c r="D100" s="211" t="s">
        <v>121</v>
      </c>
      <c r="E100" s="212"/>
      <c r="F100" s="212"/>
      <c r="G100" s="212"/>
      <c r="H100" s="212"/>
      <c r="I100" s="213"/>
      <c r="J100" s="214">
        <f>J133</f>
        <v>0</v>
      </c>
      <c r="K100" s="134"/>
      <c r="L100" s="215"/>
      <c r="S100" s="10"/>
      <c r="T100" s="10"/>
      <c r="U100" s="10"/>
      <c r="V100" s="10"/>
      <c r="W100" s="10"/>
      <c r="X100" s="10"/>
      <c r="Y100" s="10"/>
      <c r="Z100" s="10"/>
      <c r="AA100" s="10"/>
      <c r="AB100" s="10"/>
      <c r="AC100" s="10"/>
      <c r="AD100" s="10"/>
      <c r="AE100" s="10"/>
    </row>
    <row r="101" s="10" customFormat="1" ht="19.92" customHeight="1">
      <c r="A101" s="10"/>
      <c r="B101" s="210"/>
      <c r="C101" s="134"/>
      <c r="D101" s="211" t="s">
        <v>122</v>
      </c>
      <c r="E101" s="212"/>
      <c r="F101" s="212"/>
      <c r="G101" s="212"/>
      <c r="H101" s="212"/>
      <c r="I101" s="213"/>
      <c r="J101" s="214">
        <f>J253</f>
        <v>0</v>
      </c>
      <c r="K101" s="134"/>
      <c r="L101" s="215"/>
      <c r="S101" s="10"/>
      <c r="T101" s="10"/>
      <c r="U101" s="10"/>
      <c r="V101" s="10"/>
      <c r="W101" s="10"/>
      <c r="X101" s="10"/>
      <c r="Y101" s="10"/>
      <c r="Z101" s="10"/>
      <c r="AA101" s="10"/>
      <c r="AB101" s="10"/>
      <c r="AC101" s="10"/>
      <c r="AD101" s="10"/>
      <c r="AE101" s="10"/>
    </row>
    <row r="102" s="10" customFormat="1" ht="19.92" customHeight="1">
      <c r="A102" s="10"/>
      <c r="B102" s="210"/>
      <c r="C102" s="134"/>
      <c r="D102" s="211" t="s">
        <v>123</v>
      </c>
      <c r="E102" s="212"/>
      <c r="F102" s="212"/>
      <c r="G102" s="212"/>
      <c r="H102" s="212"/>
      <c r="I102" s="213"/>
      <c r="J102" s="214">
        <f>J261</f>
        <v>0</v>
      </c>
      <c r="K102" s="134"/>
      <c r="L102" s="215"/>
      <c r="S102" s="10"/>
      <c r="T102" s="10"/>
      <c r="U102" s="10"/>
      <c r="V102" s="10"/>
      <c r="W102" s="10"/>
      <c r="X102" s="10"/>
      <c r="Y102" s="10"/>
      <c r="Z102" s="10"/>
      <c r="AA102" s="10"/>
      <c r="AB102" s="10"/>
      <c r="AC102" s="10"/>
      <c r="AD102" s="10"/>
      <c r="AE102" s="10"/>
    </row>
    <row r="103" s="10" customFormat="1" ht="19.92" customHeight="1">
      <c r="A103" s="10"/>
      <c r="B103" s="210"/>
      <c r="C103" s="134"/>
      <c r="D103" s="211" t="s">
        <v>124</v>
      </c>
      <c r="E103" s="212"/>
      <c r="F103" s="212"/>
      <c r="G103" s="212"/>
      <c r="H103" s="212"/>
      <c r="I103" s="213"/>
      <c r="J103" s="214">
        <f>J337</f>
        <v>0</v>
      </c>
      <c r="K103" s="134"/>
      <c r="L103" s="215"/>
      <c r="S103" s="10"/>
      <c r="T103" s="10"/>
      <c r="U103" s="10"/>
      <c r="V103" s="10"/>
      <c r="W103" s="10"/>
      <c r="X103" s="10"/>
      <c r="Y103" s="10"/>
      <c r="Z103" s="10"/>
      <c r="AA103" s="10"/>
      <c r="AB103" s="10"/>
      <c r="AC103" s="10"/>
      <c r="AD103" s="10"/>
      <c r="AE103" s="10"/>
    </row>
    <row r="104" s="10" customFormat="1" ht="19.92" customHeight="1">
      <c r="A104" s="10"/>
      <c r="B104" s="210"/>
      <c r="C104" s="134"/>
      <c r="D104" s="211" t="s">
        <v>125</v>
      </c>
      <c r="E104" s="212"/>
      <c r="F104" s="212"/>
      <c r="G104" s="212"/>
      <c r="H104" s="212"/>
      <c r="I104" s="213"/>
      <c r="J104" s="214">
        <f>J370</f>
        <v>0</v>
      </c>
      <c r="K104" s="134"/>
      <c r="L104" s="215"/>
      <c r="S104" s="10"/>
      <c r="T104" s="10"/>
      <c r="U104" s="10"/>
      <c r="V104" s="10"/>
      <c r="W104" s="10"/>
      <c r="X104" s="10"/>
      <c r="Y104" s="10"/>
      <c r="Z104" s="10"/>
      <c r="AA104" s="10"/>
      <c r="AB104" s="10"/>
      <c r="AC104" s="10"/>
      <c r="AD104" s="10"/>
      <c r="AE104" s="10"/>
    </row>
    <row r="105" s="10" customFormat="1" ht="19.92" customHeight="1">
      <c r="A105" s="10"/>
      <c r="B105" s="210"/>
      <c r="C105" s="134"/>
      <c r="D105" s="211" t="s">
        <v>126</v>
      </c>
      <c r="E105" s="212"/>
      <c r="F105" s="212"/>
      <c r="G105" s="212"/>
      <c r="H105" s="212"/>
      <c r="I105" s="213"/>
      <c r="J105" s="214">
        <f>J379</f>
        <v>0</v>
      </c>
      <c r="K105" s="134"/>
      <c r="L105" s="215"/>
      <c r="S105" s="10"/>
      <c r="T105" s="10"/>
      <c r="U105" s="10"/>
      <c r="V105" s="10"/>
      <c r="W105" s="10"/>
      <c r="X105" s="10"/>
      <c r="Y105" s="10"/>
      <c r="Z105" s="10"/>
      <c r="AA105" s="10"/>
      <c r="AB105" s="10"/>
      <c r="AC105" s="10"/>
      <c r="AD105" s="10"/>
      <c r="AE105" s="10"/>
    </row>
    <row r="106" s="10" customFormat="1" ht="19.92" customHeight="1">
      <c r="A106" s="10"/>
      <c r="B106" s="210"/>
      <c r="C106" s="134"/>
      <c r="D106" s="211" t="s">
        <v>127</v>
      </c>
      <c r="E106" s="212"/>
      <c r="F106" s="212"/>
      <c r="G106" s="212"/>
      <c r="H106" s="212"/>
      <c r="I106" s="213"/>
      <c r="J106" s="214">
        <f>J395</f>
        <v>0</v>
      </c>
      <c r="K106" s="134"/>
      <c r="L106" s="215"/>
      <c r="S106" s="10"/>
      <c r="T106" s="10"/>
      <c r="U106" s="10"/>
      <c r="V106" s="10"/>
      <c r="W106" s="10"/>
      <c r="X106" s="10"/>
      <c r="Y106" s="10"/>
      <c r="Z106" s="10"/>
      <c r="AA106" s="10"/>
      <c r="AB106" s="10"/>
      <c r="AC106" s="10"/>
      <c r="AD106" s="10"/>
      <c r="AE106" s="10"/>
    </row>
    <row r="107" s="10" customFormat="1" ht="14.88" customHeight="1">
      <c r="A107" s="10"/>
      <c r="B107" s="210"/>
      <c r="C107" s="134"/>
      <c r="D107" s="211" t="s">
        <v>128</v>
      </c>
      <c r="E107" s="212"/>
      <c r="F107" s="212"/>
      <c r="G107" s="212"/>
      <c r="H107" s="212"/>
      <c r="I107" s="213"/>
      <c r="J107" s="214">
        <f>J396</f>
        <v>0</v>
      </c>
      <c r="K107" s="134"/>
      <c r="L107" s="215"/>
      <c r="S107" s="10"/>
      <c r="T107" s="10"/>
      <c r="U107" s="10"/>
      <c r="V107" s="10"/>
      <c r="W107" s="10"/>
      <c r="X107" s="10"/>
      <c r="Y107" s="10"/>
      <c r="Z107" s="10"/>
      <c r="AA107" s="10"/>
      <c r="AB107" s="10"/>
      <c r="AC107" s="10"/>
      <c r="AD107" s="10"/>
      <c r="AE107" s="10"/>
    </row>
    <row r="108" s="9" customFormat="1" ht="24.96" customHeight="1">
      <c r="A108" s="9"/>
      <c r="B108" s="203"/>
      <c r="C108" s="204"/>
      <c r="D108" s="205" t="s">
        <v>129</v>
      </c>
      <c r="E108" s="206"/>
      <c r="F108" s="206"/>
      <c r="G108" s="206"/>
      <c r="H108" s="206"/>
      <c r="I108" s="207"/>
      <c r="J108" s="208">
        <f>J458</f>
        <v>0</v>
      </c>
      <c r="K108" s="204"/>
      <c r="L108" s="209"/>
      <c r="S108" s="9"/>
      <c r="T108" s="9"/>
      <c r="U108" s="9"/>
      <c r="V108" s="9"/>
      <c r="W108" s="9"/>
      <c r="X108" s="9"/>
      <c r="Y108" s="9"/>
      <c r="Z108" s="9"/>
      <c r="AA108" s="9"/>
      <c r="AB108" s="9"/>
      <c r="AC108" s="9"/>
      <c r="AD108" s="9"/>
      <c r="AE108" s="9"/>
    </row>
    <row r="109" s="10" customFormat="1" ht="19.92" customHeight="1">
      <c r="A109" s="10"/>
      <c r="B109" s="210"/>
      <c r="C109" s="134"/>
      <c r="D109" s="211" t="s">
        <v>130</v>
      </c>
      <c r="E109" s="212"/>
      <c r="F109" s="212"/>
      <c r="G109" s="212"/>
      <c r="H109" s="212"/>
      <c r="I109" s="213"/>
      <c r="J109" s="214">
        <f>J459</f>
        <v>0</v>
      </c>
      <c r="K109" s="134"/>
      <c r="L109" s="215"/>
      <c r="S109" s="10"/>
      <c r="T109" s="10"/>
      <c r="U109" s="10"/>
      <c r="V109" s="10"/>
      <c r="W109" s="10"/>
      <c r="X109" s="10"/>
      <c r="Y109" s="10"/>
      <c r="Z109" s="10"/>
      <c r="AA109" s="10"/>
      <c r="AB109" s="10"/>
      <c r="AC109" s="10"/>
      <c r="AD109" s="10"/>
      <c r="AE109" s="10"/>
    </row>
    <row r="110" s="2" customFormat="1" ht="21.84" customHeight="1">
      <c r="A110" s="39"/>
      <c r="B110" s="40"/>
      <c r="C110" s="41"/>
      <c r="D110" s="41"/>
      <c r="E110" s="41"/>
      <c r="F110" s="41"/>
      <c r="G110" s="41"/>
      <c r="H110" s="41"/>
      <c r="I110" s="155"/>
      <c r="J110" s="41"/>
      <c r="K110" s="41"/>
      <c r="L110" s="64"/>
      <c r="S110" s="39"/>
      <c r="T110" s="39"/>
      <c r="U110" s="39"/>
      <c r="V110" s="39"/>
      <c r="W110" s="39"/>
      <c r="X110" s="39"/>
      <c r="Y110" s="39"/>
      <c r="Z110" s="39"/>
      <c r="AA110" s="39"/>
      <c r="AB110" s="39"/>
      <c r="AC110" s="39"/>
      <c r="AD110" s="39"/>
      <c r="AE110" s="39"/>
    </row>
    <row r="111" s="2" customFormat="1" ht="6.96" customHeight="1">
      <c r="A111" s="39"/>
      <c r="B111" s="67"/>
      <c r="C111" s="68"/>
      <c r="D111" s="68"/>
      <c r="E111" s="68"/>
      <c r="F111" s="68"/>
      <c r="G111" s="68"/>
      <c r="H111" s="68"/>
      <c r="I111" s="193"/>
      <c r="J111" s="68"/>
      <c r="K111" s="68"/>
      <c r="L111" s="64"/>
      <c r="S111" s="39"/>
      <c r="T111" s="39"/>
      <c r="U111" s="39"/>
      <c r="V111" s="39"/>
      <c r="W111" s="39"/>
      <c r="X111" s="39"/>
      <c r="Y111" s="39"/>
      <c r="Z111" s="39"/>
      <c r="AA111" s="39"/>
      <c r="AB111" s="39"/>
      <c r="AC111" s="39"/>
      <c r="AD111" s="39"/>
      <c r="AE111" s="39"/>
    </row>
    <row r="115" s="2" customFormat="1" ht="6.96" customHeight="1">
      <c r="A115" s="39"/>
      <c r="B115" s="69"/>
      <c r="C115" s="70"/>
      <c r="D115" s="70"/>
      <c r="E115" s="70"/>
      <c r="F115" s="70"/>
      <c r="G115" s="70"/>
      <c r="H115" s="70"/>
      <c r="I115" s="196"/>
      <c r="J115" s="70"/>
      <c r="K115" s="70"/>
      <c r="L115" s="64"/>
      <c r="S115" s="39"/>
      <c r="T115" s="39"/>
      <c r="U115" s="39"/>
      <c r="V115" s="39"/>
      <c r="W115" s="39"/>
      <c r="X115" s="39"/>
      <c r="Y115" s="39"/>
      <c r="Z115" s="39"/>
      <c r="AA115" s="39"/>
      <c r="AB115" s="39"/>
      <c r="AC115" s="39"/>
      <c r="AD115" s="39"/>
      <c r="AE115" s="39"/>
    </row>
    <row r="116" s="2" customFormat="1" ht="24.96" customHeight="1">
      <c r="A116" s="39"/>
      <c r="B116" s="40"/>
      <c r="C116" s="23" t="s">
        <v>131</v>
      </c>
      <c r="D116" s="41"/>
      <c r="E116" s="41"/>
      <c r="F116" s="41"/>
      <c r="G116" s="41"/>
      <c r="H116" s="41"/>
      <c r="I116" s="155"/>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155"/>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2" t="s">
        <v>16</v>
      </c>
      <c r="D118" s="41"/>
      <c r="E118" s="41"/>
      <c r="F118" s="41"/>
      <c r="G118" s="41"/>
      <c r="H118" s="41"/>
      <c r="I118" s="155"/>
      <c r="J118" s="41"/>
      <c r="K118" s="41"/>
      <c r="L118" s="64"/>
      <c r="S118" s="39"/>
      <c r="T118" s="39"/>
      <c r="U118" s="39"/>
      <c r="V118" s="39"/>
      <c r="W118" s="39"/>
      <c r="X118" s="39"/>
      <c r="Y118" s="39"/>
      <c r="Z118" s="39"/>
      <c r="AA118" s="39"/>
      <c r="AB118" s="39"/>
      <c r="AC118" s="39"/>
      <c r="AD118" s="39"/>
      <c r="AE118" s="39"/>
    </row>
    <row r="119" s="2" customFormat="1" ht="16.5" customHeight="1">
      <c r="A119" s="39"/>
      <c r="B119" s="40"/>
      <c r="C119" s="41"/>
      <c r="D119" s="41"/>
      <c r="E119" s="197" t="str">
        <f>E7</f>
        <v>Revitalizace návsi v obci Tovéř</v>
      </c>
      <c r="F119" s="32"/>
      <c r="G119" s="32"/>
      <c r="H119" s="32"/>
      <c r="I119" s="155"/>
      <c r="J119" s="41"/>
      <c r="K119" s="41"/>
      <c r="L119" s="64"/>
      <c r="S119" s="39"/>
      <c r="T119" s="39"/>
      <c r="U119" s="39"/>
      <c r="V119" s="39"/>
      <c r="W119" s="39"/>
      <c r="X119" s="39"/>
      <c r="Y119" s="39"/>
      <c r="Z119" s="39"/>
      <c r="AA119" s="39"/>
      <c r="AB119" s="39"/>
      <c r="AC119" s="39"/>
      <c r="AD119" s="39"/>
      <c r="AE119" s="39"/>
    </row>
    <row r="120" s="1" customFormat="1" ht="12" customHeight="1">
      <c r="B120" s="21"/>
      <c r="C120" s="32" t="s">
        <v>110</v>
      </c>
      <c r="D120" s="22"/>
      <c r="E120" s="22"/>
      <c r="F120" s="22"/>
      <c r="G120" s="22"/>
      <c r="H120" s="22"/>
      <c r="I120" s="147"/>
      <c r="J120" s="22"/>
      <c r="K120" s="22"/>
      <c r="L120" s="20"/>
    </row>
    <row r="121" s="2" customFormat="1" ht="16.5" customHeight="1">
      <c r="A121" s="39"/>
      <c r="B121" s="40"/>
      <c r="C121" s="41"/>
      <c r="D121" s="41"/>
      <c r="E121" s="197" t="s">
        <v>111</v>
      </c>
      <c r="F121" s="41"/>
      <c r="G121" s="41"/>
      <c r="H121" s="41"/>
      <c r="I121" s="155"/>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2" t="s">
        <v>112</v>
      </c>
      <c r="D122" s="41"/>
      <c r="E122" s="41"/>
      <c r="F122" s="41"/>
      <c r="G122" s="41"/>
      <c r="H122" s="41"/>
      <c r="I122" s="155"/>
      <c r="J122" s="41"/>
      <c r="K122" s="41"/>
      <c r="L122" s="64"/>
      <c r="S122" s="39"/>
      <c r="T122" s="39"/>
      <c r="U122" s="39"/>
      <c r="V122" s="39"/>
      <c r="W122" s="39"/>
      <c r="X122" s="39"/>
      <c r="Y122" s="39"/>
      <c r="Z122" s="39"/>
      <c r="AA122" s="39"/>
      <c r="AB122" s="39"/>
      <c r="AC122" s="39"/>
      <c r="AD122" s="39"/>
      <c r="AE122" s="39"/>
    </row>
    <row r="123" s="2" customFormat="1" ht="24.75" customHeight="1">
      <c r="A123" s="39"/>
      <c r="B123" s="40"/>
      <c r="C123" s="41"/>
      <c r="D123" s="41"/>
      <c r="E123" s="77" t="str">
        <f>E11</f>
        <v>1-1 - SO 101 - Místní komunikace-chodník vpravo KM 0,09687-0,14067- soupis prací</v>
      </c>
      <c r="F123" s="41"/>
      <c r="G123" s="41"/>
      <c r="H123" s="41"/>
      <c r="I123" s="155"/>
      <c r="J123" s="41"/>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155"/>
      <c r="J124" s="41"/>
      <c r="K124" s="41"/>
      <c r="L124" s="64"/>
      <c r="S124" s="39"/>
      <c r="T124" s="39"/>
      <c r="U124" s="39"/>
      <c r="V124" s="39"/>
      <c r="W124" s="39"/>
      <c r="X124" s="39"/>
      <c r="Y124" s="39"/>
      <c r="Z124" s="39"/>
      <c r="AA124" s="39"/>
      <c r="AB124" s="39"/>
      <c r="AC124" s="39"/>
      <c r="AD124" s="39"/>
      <c r="AE124" s="39"/>
    </row>
    <row r="125" s="2" customFormat="1" ht="12" customHeight="1">
      <c r="A125" s="39"/>
      <c r="B125" s="40"/>
      <c r="C125" s="32" t="s">
        <v>24</v>
      </c>
      <c r="D125" s="41"/>
      <c r="E125" s="41"/>
      <c r="F125" s="27" t="str">
        <f>F14</f>
        <v>Tovéř</v>
      </c>
      <c r="G125" s="41"/>
      <c r="H125" s="41"/>
      <c r="I125" s="157" t="s">
        <v>26</v>
      </c>
      <c r="J125" s="80" t="str">
        <f>IF(J14="","",J14)</f>
        <v>7. 4. 2021</v>
      </c>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155"/>
      <c r="J126" s="41"/>
      <c r="K126" s="41"/>
      <c r="L126" s="64"/>
      <c r="S126" s="39"/>
      <c r="T126" s="39"/>
      <c r="U126" s="39"/>
      <c r="V126" s="39"/>
      <c r="W126" s="39"/>
      <c r="X126" s="39"/>
      <c r="Y126" s="39"/>
      <c r="Z126" s="39"/>
      <c r="AA126" s="39"/>
      <c r="AB126" s="39"/>
      <c r="AC126" s="39"/>
      <c r="AD126" s="39"/>
      <c r="AE126" s="39"/>
    </row>
    <row r="127" s="2" customFormat="1" ht="15.15" customHeight="1">
      <c r="A127" s="39"/>
      <c r="B127" s="40"/>
      <c r="C127" s="32" t="s">
        <v>34</v>
      </c>
      <c r="D127" s="41"/>
      <c r="E127" s="41"/>
      <c r="F127" s="27" t="str">
        <f>E17</f>
        <v>Obec Tovéř</v>
      </c>
      <c r="G127" s="41"/>
      <c r="H127" s="41"/>
      <c r="I127" s="157" t="s">
        <v>41</v>
      </c>
      <c r="J127" s="37" t="str">
        <f>E23</f>
        <v>ing. Petr Doležel</v>
      </c>
      <c r="K127" s="41"/>
      <c r="L127" s="64"/>
      <c r="S127" s="39"/>
      <c r="T127" s="39"/>
      <c r="U127" s="39"/>
      <c r="V127" s="39"/>
      <c r="W127" s="39"/>
      <c r="X127" s="39"/>
      <c r="Y127" s="39"/>
      <c r="Z127" s="39"/>
      <c r="AA127" s="39"/>
      <c r="AB127" s="39"/>
      <c r="AC127" s="39"/>
      <c r="AD127" s="39"/>
      <c r="AE127" s="39"/>
    </row>
    <row r="128" s="2" customFormat="1" ht="25.65" customHeight="1">
      <c r="A128" s="39"/>
      <c r="B128" s="40"/>
      <c r="C128" s="32" t="s">
        <v>39</v>
      </c>
      <c r="D128" s="41"/>
      <c r="E128" s="41"/>
      <c r="F128" s="27" t="str">
        <f>IF(E20="","",E20)</f>
        <v>Vyplň údaj</v>
      </c>
      <c r="G128" s="41"/>
      <c r="H128" s="41"/>
      <c r="I128" s="157" t="s">
        <v>45</v>
      </c>
      <c r="J128" s="37" t="str">
        <f>E26</f>
        <v xml:space="preserve">ing.Pospíšil Michal          CU 2021/1</v>
      </c>
      <c r="K128" s="41"/>
      <c r="L128" s="64"/>
      <c r="S128" s="39"/>
      <c r="T128" s="39"/>
      <c r="U128" s="39"/>
      <c r="V128" s="39"/>
      <c r="W128" s="39"/>
      <c r="X128" s="39"/>
      <c r="Y128" s="39"/>
      <c r="Z128" s="39"/>
      <c r="AA128" s="39"/>
      <c r="AB128" s="39"/>
      <c r="AC128" s="39"/>
      <c r="AD128" s="39"/>
      <c r="AE128" s="39"/>
    </row>
    <row r="129" s="2" customFormat="1" ht="10.32" customHeight="1">
      <c r="A129" s="39"/>
      <c r="B129" s="40"/>
      <c r="C129" s="41"/>
      <c r="D129" s="41"/>
      <c r="E129" s="41"/>
      <c r="F129" s="41"/>
      <c r="G129" s="41"/>
      <c r="H129" s="41"/>
      <c r="I129" s="155"/>
      <c r="J129" s="41"/>
      <c r="K129" s="41"/>
      <c r="L129" s="64"/>
      <c r="S129" s="39"/>
      <c r="T129" s="39"/>
      <c r="U129" s="39"/>
      <c r="V129" s="39"/>
      <c r="W129" s="39"/>
      <c r="X129" s="39"/>
      <c r="Y129" s="39"/>
      <c r="Z129" s="39"/>
      <c r="AA129" s="39"/>
      <c r="AB129" s="39"/>
      <c r="AC129" s="39"/>
      <c r="AD129" s="39"/>
      <c r="AE129" s="39"/>
    </row>
    <row r="130" s="11" customFormat="1" ht="29.28" customHeight="1">
      <c r="A130" s="216"/>
      <c r="B130" s="217"/>
      <c r="C130" s="218" t="s">
        <v>132</v>
      </c>
      <c r="D130" s="219" t="s">
        <v>75</v>
      </c>
      <c r="E130" s="219" t="s">
        <v>71</v>
      </c>
      <c r="F130" s="219" t="s">
        <v>72</v>
      </c>
      <c r="G130" s="219" t="s">
        <v>133</v>
      </c>
      <c r="H130" s="219" t="s">
        <v>134</v>
      </c>
      <c r="I130" s="220" t="s">
        <v>135</v>
      </c>
      <c r="J130" s="219" t="s">
        <v>117</v>
      </c>
      <c r="K130" s="221" t="s">
        <v>136</v>
      </c>
      <c r="L130" s="222"/>
      <c r="M130" s="101" t="s">
        <v>1</v>
      </c>
      <c r="N130" s="102" t="s">
        <v>54</v>
      </c>
      <c r="O130" s="102" t="s">
        <v>137</v>
      </c>
      <c r="P130" s="102" t="s">
        <v>138</v>
      </c>
      <c r="Q130" s="102" t="s">
        <v>139</v>
      </c>
      <c r="R130" s="102" t="s">
        <v>140</v>
      </c>
      <c r="S130" s="102" t="s">
        <v>141</v>
      </c>
      <c r="T130" s="103" t="s">
        <v>142</v>
      </c>
      <c r="U130" s="216"/>
      <c r="V130" s="216"/>
      <c r="W130" s="216"/>
      <c r="X130" s="216"/>
      <c r="Y130" s="216"/>
      <c r="Z130" s="216"/>
      <c r="AA130" s="216"/>
      <c r="AB130" s="216"/>
      <c r="AC130" s="216"/>
      <c r="AD130" s="216"/>
      <c r="AE130" s="216"/>
    </row>
    <row r="131" s="2" customFormat="1" ht="22.8" customHeight="1">
      <c r="A131" s="39"/>
      <c r="B131" s="40"/>
      <c r="C131" s="108" t="s">
        <v>143</v>
      </c>
      <c r="D131" s="41"/>
      <c r="E131" s="41"/>
      <c r="F131" s="41"/>
      <c r="G131" s="41"/>
      <c r="H131" s="41"/>
      <c r="I131" s="155"/>
      <c r="J131" s="223">
        <f>BK131</f>
        <v>0</v>
      </c>
      <c r="K131" s="41"/>
      <c r="L131" s="45"/>
      <c r="M131" s="104"/>
      <c r="N131" s="224"/>
      <c r="O131" s="105"/>
      <c r="P131" s="225">
        <f>P132+P458</f>
        <v>0</v>
      </c>
      <c r="Q131" s="105"/>
      <c r="R131" s="225">
        <f>R132+R458</f>
        <v>112.59845882000001</v>
      </c>
      <c r="S131" s="105"/>
      <c r="T131" s="226">
        <f>T132+T458</f>
        <v>5.226</v>
      </c>
      <c r="U131" s="39"/>
      <c r="V131" s="39"/>
      <c r="W131" s="39"/>
      <c r="X131" s="39"/>
      <c r="Y131" s="39"/>
      <c r="Z131" s="39"/>
      <c r="AA131" s="39"/>
      <c r="AB131" s="39"/>
      <c r="AC131" s="39"/>
      <c r="AD131" s="39"/>
      <c r="AE131" s="39"/>
      <c r="AT131" s="17" t="s">
        <v>89</v>
      </c>
      <c r="AU131" s="17" t="s">
        <v>119</v>
      </c>
      <c r="BK131" s="227">
        <f>BK132+BK458</f>
        <v>0</v>
      </c>
    </row>
    <row r="132" s="12" customFormat="1" ht="25.92" customHeight="1">
      <c r="A132" s="12"/>
      <c r="B132" s="228"/>
      <c r="C132" s="229"/>
      <c r="D132" s="230" t="s">
        <v>89</v>
      </c>
      <c r="E132" s="231" t="s">
        <v>144</v>
      </c>
      <c r="F132" s="231" t="s">
        <v>145</v>
      </c>
      <c r="G132" s="229"/>
      <c r="H132" s="229"/>
      <c r="I132" s="232"/>
      <c r="J132" s="233">
        <f>BK132</f>
        <v>0</v>
      </c>
      <c r="K132" s="229"/>
      <c r="L132" s="234"/>
      <c r="M132" s="235"/>
      <c r="N132" s="236"/>
      <c r="O132" s="236"/>
      <c r="P132" s="237">
        <f>P133+P253+P261+P337+P370+P379+P395</f>
        <v>0</v>
      </c>
      <c r="Q132" s="236"/>
      <c r="R132" s="237">
        <f>R133+R253+R261+R337+R370+R379+R395</f>
        <v>112.59598882</v>
      </c>
      <c r="S132" s="236"/>
      <c r="T132" s="238">
        <f>T133+T253+T261+T337+T370+T379+T395</f>
        <v>5.226</v>
      </c>
      <c r="U132" s="12"/>
      <c r="V132" s="12"/>
      <c r="W132" s="12"/>
      <c r="X132" s="12"/>
      <c r="Y132" s="12"/>
      <c r="Z132" s="12"/>
      <c r="AA132" s="12"/>
      <c r="AB132" s="12"/>
      <c r="AC132" s="12"/>
      <c r="AD132" s="12"/>
      <c r="AE132" s="12"/>
      <c r="AR132" s="239" t="s">
        <v>23</v>
      </c>
      <c r="AT132" s="240" t="s">
        <v>89</v>
      </c>
      <c r="AU132" s="240" t="s">
        <v>90</v>
      </c>
      <c r="AY132" s="239" t="s">
        <v>146</v>
      </c>
      <c r="BK132" s="241">
        <f>BK133+BK253+BK261+BK337+BK370+BK379+BK395</f>
        <v>0</v>
      </c>
    </row>
    <row r="133" s="12" customFormat="1" ht="22.8" customHeight="1">
      <c r="A133" s="12"/>
      <c r="B133" s="228"/>
      <c r="C133" s="229"/>
      <c r="D133" s="230" t="s">
        <v>89</v>
      </c>
      <c r="E133" s="242" t="s">
        <v>147</v>
      </c>
      <c r="F133" s="242" t="s">
        <v>148</v>
      </c>
      <c r="G133" s="229"/>
      <c r="H133" s="229"/>
      <c r="I133" s="232"/>
      <c r="J133" s="243">
        <f>BK133</f>
        <v>0</v>
      </c>
      <c r="K133" s="229"/>
      <c r="L133" s="234"/>
      <c r="M133" s="235"/>
      <c r="N133" s="236"/>
      <c r="O133" s="236"/>
      <c r="P133" s="237">
        <f>SUM(P134:P252)</f>
        <v>0</v>
      </c>
      <c r="Q133" s="236"/>
      <c r="R133" s="237">
        <f>SUM(R134:R252)</f>
        <v>2.3298999999999999</v>
      </c>
      <c r="S133" s="236"/>
      <c r="T133" s="238">
        <f>SUM(T134:T252)</f>
        <v>0</v>
      </c>
      <c r="U133" s="12"/>
      <c r="V133" s="12"/>
      <c r="W133" s="12"/>
      <c r="X133" s="12"/>
      <c r="Y133" s="12"/>
      <c r="Z133" s="12"/>
      <c r="AA133" s="12"/>
      <c r="AB133" s="12"/>
      <c r="AC133" s="12"/>
      <c r="AD133" s="12"/>
      <c r="AE133" s="12"/>
      <c r="AR133" s="239" t="s">
        <v>23</v>
      </c>
      <c r="AT133" s="240" t="s">
        <v>89</v>
      </c>
      <c r="AU133" s="240" t="s">
        <v>23</v>
      </c>
      <c r="AY133" s="239" t="s">
        <v>146</v>
      </c>
      <c r="BK133" s="241">
        <f>SUM(BK134:BK252)</f>
        <v>0</v>
      </c>
    </row>
    <row r="134" s="2" customFormat="1" ht="21.75" customHeight="1">
      <c r="A134" s="39"/>
      <c r="B134" s="40"/>
      <c r="C134" s="244" t="s">
        <v>23</v>
      </c>
      <c r="D134" s="244" t="s">
        <v>149</v>
      </c>
      <c r="E134" s="245" t="s">
        <v>150</v>
      </c>
      <c r="F134" s="246" t="s">
        <v>151</v>
      </c>
      <c r="G134" s="247" t="s">
        <v>152</v>
      </c>
      <c r="H134" s="248">
        <v>150.94999999999999</v>
      </c>
      <c r="I134" s="249"/>
      <c r="J134" s="250">
        <f>ROUND(I134*H134,2)</f>
        <v>0</v>
      </c>
      <c r="K134" s="246" t="s">
        <v>153</v>
      </c>
      <c r="L134" s="45"/>
      <c r="M134" s="251" t="s">
        <v>1</v>
      </c>
      <c r="N134" s="252" t="s">
        <v>55</v>
      </c>
      <c r="O134" s="92"/>
      <c r="P134" s="253">
        <f>O134*H134</f>
        <v>0</v>
      </c>
      <c r="Q134" s="253">
        <v>0</v>
      </c>
      <c r="R134" s="253">
        <f>Q134*H134</f>
        <v>0</v>
      </c>
      <c r="S134" s="253">
        <v>0</v>
      </c>
      <c r="T134" s="254">
        <f>S134*H134</f>
        <v>0</v>
      </c>
      <c r="U134" s="39"/>
      <c r="V134" s="39"/>
      <c r="W134" s="39"/>
      <c r="X134" s="39"/>
      <c r="Y134" s="39"/>
      <c r="Z134" s="39"/>
      <c r="AA134" s="39"/>
      <c r="AB134" s="39"/>
      <c r="AC134" s="39"/>
      <c r="AD134" s="39"/>
      <c r="AE134" s="39"/>
      <c r="AR134" s="255" t="s">
        <v>154</v>
      </c>
      <c r="AT134" s="255" t="s">
        <v>149</v>
      </c>
      <c r="AU134" s="255" t="s">
        <v>97</v>
      </c>
      <c r="AY134" s="17" t="s">
        <v>146</v>
      </c>
      <c r="BE134" s="256">
        <f>IF(N134="základní",J134,0)</f>
        <v>0</v>
      </c>
      <c r="BF134" s="256">
        <f>IF(N134="snížená",J134,0)</f>
        <v>0</v>
      </c>
      <c r="BG134" s="256">
        <f>IF(N134="zákl. přenesená",J134,0)</f>
        <v>0</v>
      </c>
      <c r="BH134" s="256">
        <f>IF(N134="sníž. přenesená",J134,0)</f>
        <v>0</v>
      </c>
      <c r="BI134" s="256">
        <f>IF(N134="nulová",J134,0)</f>
        <v>0</v>
      </c>
      <c r="BJ134" s="17" t="s">
        <v>23</v>
      </c>
      <c r="BK134" s="256">
        <f>ROUND(I134*H134,2)</f>
        <v>0</v>
      </c>
      <c r="BL134" s="17" t="s">
        <v>154</v>
      </c>
      <c r="BM134" s="255" t="s">
        <v>155</v>
      </c>
    </row>
    <row r="135" s="2" customFormat="1">
      <c r="A135" s="39"/>
      <c r="B135" s="40"/>
      <c r="C135" s="41"/>
      <c r="D135" s="257" t="s">
        <v>156</v>
      </c>
      <c r="E135" s="41"/>
      <c r="F135" s="258" t="s">
        <v>157</v>
      </c>
      <c r="G135" s="41"/>
      <c r="H135" s="41"/>
      <c r="I135" s="155"/>
      <c r="J135" s="41"/>
      <c r="K135" s="41"/>
      <c r="L135" s="45"/>
      <c r="M135" s="259"/>
      <c r="N135" s="260"/>
      <c r="O135" s="92"/>
      <c r="P135" s="92"/>
      <c r="Q135" s="92"/>
      <c r="R135" s="92"/>
      <c r="S135" s="92"/>
      <c r="T135" s="93"/>
      <c r="U135" s="39"/>
      <c r="V135" s="39"/>
      <c r="W135" s="39"/>
      <c r="X135" s="39"/>
      <c r="Y135" s="39"/>
      <c r="Z135" s="39"/>
      <c r="AA135" s="39"/>
      <c r="AB135" s="39"/>
      <c r="AC135" s="39"/>
      <c r="AD135" s="39"/>
      <c r="AE135" s="39"/>
      <c r="AT135" s="17" t="s">
        <v>156</v>
      </c>
      <c r="AU135" s="17" t="s">
        <v>97</v>
      </c>
    </row>
    <row r="136" s="2" customFormat="1">
      <c r="A136" s="39"/>
      <c r="B136" s="40"/>
      <c r="C136" s="41"/>
      <c r="D136" s="257" t="s">
        <v>158</v>
      </c>
      <c r="E136" s="41"/>
      <c r="F136" s="261" t="s">
        <v>159</v>
      </c>
      <c r="G136" s="41"/>
      <c r="H136" s="41"/>
      <c r="I136" s="155"/>
      <c r="J136" s="41"/>
      <c r="K136" s="41"/>
      <c r="L136" s="45"/>
      <c r="M136" s="259"/>
      <c r="N136" s="260"/>
      <c r="O136" s="92"/>
      <c r="P136" s="92"/>
      <c r="Q136" s="92"/>
      <c r="R136" s="92"/>
      <c r="S136" s="92"/>
      <c r="T136" s="93"/>
      <c r="U136" s="39"/>
      <c r="V136" s="39"/>
      <c r="W136" s="39"/>
      <c r="X136" s="39"/>
      <c r="Y136" s="39"/>
      <c r="Z136" s="39"/>
      <c r="AA136" s="39"/>
      <c r="AB136" s="39"/>
      <c r="AC136" s="39"/>
      <c r="AD136" s="39"/>
      <c r="AE136" s="39"/>
      <c r="AT136" s="17" t="s">
        <v>158</v>
      </c>
      <c r="AU136" s="17" t="s">
        <v>97</v>
      </c>
    </row>
    <row r="137" s="13" customFormat="1">
      <c r="A137" s="13"/>
      <c r="B137" s="262"/>
      <c r="C137" s="263"/>
      <c r="D137" s="257" t="s">
        <v>160</v>
      </c>
      <c r="E137" s="264" t="s">
        <v>1</v>
      </c>
      <c r="F137" s="265" t="s">
        <v>161</v>
      </c>
      <c r="G137" s="263"/>
      <c r="H137" s="264" t="s">
        <v>1</v>
      </c>
      <c r="I137" s="266"/>
      <c r="J137" s="263"/>
      <c r="K137" s="263"/>
      <c r="L137" s="267"/>
      <c r="M137" s="268"/>
      <c r="N137" s="269"/>
      <c r="O137" s="269"/>
      <c r="P137" s="269"/>
      <c r="Q137" s="269"/>
      <c r="R137" s="269"/>
      <c r="S137" s="269"/>
      <c r="T137" s="270"/>
      <c r="U137" s="13"/>
      <c r="V137" s="13"/>
      <c r="W137" s="13"/>
      <c r="X137" s="13"/>
      <c r="Y137" s="13"/>
      <c r="Z137" s="13"/>
      <c r="AA137" s="13"/>
      <c r="AB137" s="13"/>
      <c r="AC137" s="13"/>
      <c r="AD137" s="13"/>
      <c r="AE137" s="13"/>
      <c r="AT137" s="271" t="s">
        <v>160</v>
      </c>
      <c r="AU137" s="271" t="s">
        <v>97</v>
      </c>
      <c r="AV137" s="13" t="s">
        <v>23</v>
      </c>
      <c r="AW137" s="13" t="s">
        <v>47</v>
      </c>
      <c r="AX137" s="13" t="s">
        <v>90</v>
      </c>
      <c r="AY137" s="271" t="s">
        <v>146</v>
      </c>
    </row>
    <row r="138" s="14" customFormat="1">
      <c r="A138" s="14"/>
      <c r="B138" s="272"/>
      <c r="C138" s="273"/>
      <c r="D138" s="257" t="s">
        <v>160</v>
      </c>
      <c r="E138" s="274" t="s">
        <v>1</v>
      </c>
      <c r="F138" s="275" t="s">
        <v>162</v>
      </c>
      <c r="G138" s="273"/>
      <c r="H138" s="276">
        <v>150.94999999999999</v>
      </c>
      <c r="I138" s="277"/>
      <c r="J138" s="273"/>
      <c r="K138" s="273"/>
      <c r="L138" s="278"/>
      <c r="M138" s="279"/>
      <c r="N138" s="280"/>
      <c r="O138" s="280"/>
      <c r="P138" s="280"/>
      <c r="Q138" s="280"/>
      <c r="R138" s="280"/>
      <c r="S138" s="280"/>
      <c r="T138" s="281"/>
      <c r="U138" s="14"/>
      <c r="V138" s="14"/>
      <c r="W138" s="14"/>
      <c r="X138" s="14"/>
      <c r="Y138" s="14"/>
      <c r="Z138" s="14"/>
      <c r="AA138" s="14"/>
      <c r="AB138" s="14"/>
      <c r="AC138" s="14"/>
      <c r="AD138" s="14"/>
      <c r="AE138" s="14"/>
      <c r="AT138" s="282" t="s">
        <v>160</v>
      </c>
      <c r="AU138" s="282" t="s">
        <v>97</v>
      </c>
      <c r="AV138" s="14" t="s">
        <v>97</v>
      </c>
      <c r="AW138" s="14" t="s">
        <v>47</v>
      </c>
      <c r="AX138" s="14" t="s">
        <v>90</v>
      </c>
      <c r="AY138" s="282" t="s">
        <v>146</v>
      </c>
    </row>
    <row r="139" s="2" customFormat="1" ht="21.75" customHeight="1">
      <c r="A139" s="39"/>
      <c r="B139" s="40"/>
      <c r="C139" s="244" t="s">
        <v>97</v>
      </c>
      <c r="D139" s="244" t="s">
        <v>149</v>
      </c>
      <c r="E139" s="245" t="s">
        <v>163</v>
      </c>
      <c r="F139" s="246" t="s">
        <v>164</v>
      </c>
      <c r="G139" s="247" t="s">
        <v>152</v>
      </c>
      <c r="H139" s="248">
        <v>150.94999999999999</v>
      </c>
      <c r="I139" s="249"/>
      <c r="J139" s="250">
        <f>ROUND(I139*H139,2)</f>
        <v>0</v>
      </c>
      <c r="K139" s="246" t="s">
        <v>153</v>
      </c>
      <c r="L139" s="45"/>
      <c r="M139" s="251" t="s">
        <v>1</v>
      </c>
      <c r="N139" s="252" t="s">
        <v>55</v>
      </c>
      <c r="O139" s="92"/>
      <c r="P139" s="253">
        <f>O139*H139</f>
        <v>0</v>
      </c>
      <c r="Q139" s="253">
        <v>0</v>
      </c>
      <c r="R139" s="253">
        <f>Q139*H139</f>
        <v>0</v>
      </c>
      <c r="S139" s="253">
        <v>0</v>
      </c>
      <c r="T139" s="254">
        <f>S139*H139</f>
        <v>0</v>
      </c>
      <c r="U139" s="39"/>
      <c r="V139" s="39"/>
      <c r="W139" s="39"/>
      <c r="X139" s="39"/>
      <c r="Y139" s="39"/>
      <c r="Z139" s="39"/>
      <c r="AA139" s="39"/>
      <c r="AB139" s="39"/>
      <c r="AC139" s="39"/>
      <c r="AD139" s="39"/>
      <c r="AE139" s="39"/>
      <c r="AR139" s="255" t="s">
        <v>154</v>
      </c>
      <c r="AT139" s="255" t="s">
        <v>149</v>
      </c>
      <c r="AU139" s="255" t="s">
        <v>97</v>
      </c>
      <c r="AY139" s="17" t="s">
        <v>146</v>
      </c>
      <c r="BE139" s="256">
        <f>IF(N139="základní",J139,0)</f>
        <v>0</v>
      </c>
      <c r="BF139" s="256">
        <f>IF(N139="snížená",J139,0)</f>
        <v>0</v>
      </c>
      <c r="BG139" s="256">
        <f>IF(N139="zákl. přenesená",J139,0)</f>
        <v>0</v>
      </c>
      <c r="BH139" s="256">
        <f>IF(N139="sníž. přenesená",J139,0)</f>
        <v>0</v>
      </c>
      <c r="BI139" s="256">
        <f>IF(N139="nulová",J139,0)</f>
        <v>0</v>
      </c>
      <c r="BJ139" s="17" t="s">
        <v>23</v>
      </c>
      <c r="BK139" s="256">
        <f>ROUND(I139*H139,2)</f>
        <v>0</v>
      </c>
      <c r="BL139" s="17" t="s">
        <v>154</v>
      </c>
      <c r="BM139" s="255" t="s">
        <v>165</v>
      </c>
    </row>
    <row r="140" s="2" customFormat="1">
      <c r="A140" s="39"/>
      <c r="B140" s="40"/>
      <c r="C140" s="41"/>
      <c r="D140" s="257" t="s">
        <v>156</v>
      </c>
      <c r="E140" s="41"/>
      <c r="F140" s="258" t="s">
        <v>166</v>
      </c>
      <c r="G140" s="41"/>
      <c r="H140" s="41"/>
      <c r="I140" s="155"/>
      <c r="J140" s="41"/>
      <c r="K140" s="41"/>
      <c r="L140" s="45"/>
      <c r="M140" s="259"/>
      <c r="N140" s="260"/>
      <c r="O140" s="92"/>
      <c r="P140" s="92"/>
      <c r="Q140" s="92"/>
      <c r="R140" s="92"/>
      <c r="S140" s="92"/>
      <c r="T140" s="93"/>
      <c r="U140" s="39"/>
      <c r="V140" s="39"/>
      <c r="W140" s="39"/>
      <c r="X140" s="39"/>
      <c r="Y140" s="39"/>
      <c r="Z140" s="39"/>
      <c r="AA140" s="39"/>
      <c r="AB140" s="39"/>
      <c r="AC140" s="39"/>
      <c r="AD140" s="39"/>
      <c r="AE140" s="39"/>
      <c r="AT140" s="17" t="s">
        <v>156</v>
      </c>
      <c r="AU140" s="17" t="s">
        <v>97</v>
      </c>
    </row>
    <row r="141" s="2" customFormat="1">
      <c r="A141" s="39"/>
      <c r="B141" s="40"/>
      <c r="C141" s="41"/>
      <c r="D141" s="257" t="s">
        <v>158</v>
      </c>
      <c r="E141" s="41"/>
      <c r="F141" s="261" t="s">
        <v>167</v>
      </c>
      <c r="G141" s="41"/>
      <c r="H141" s="41"/>
      <c r="I141" s="155"/>
      <c r="J141" s="41"/>
      <c r="K141" s="41"/>
      <c r="L141" s="45"/>
      <c r="M141" s="259"/>
      <c r="N141" s="260"/>
      <c r="O141" s="92"/>
      <c r="P141" s="92"/>
      <c r="Q141" s="92"/>
      <c r="R141" s="92"/>
      <c r="S141" s="92"/>
      <c r="T141" s="93"/>
      <c r="U141" s="39"/>
      <c r="V141" s="39"/>
      <c r="W141" s="39"/>
      <c r="X141" s="39"/>
      <c r="Y141" s="39"/>
      <c r="Z141" s="39"/>
      <c r="AA141" s="39"/>
      <c r="AB141" s="39"/>
      <c r="AC141" s="39"/>
      <c r="AD141" s="39"/>
      <c r="AE141" s="39"/>
      <c r="AT141" s="17" t="s">
        <v>158</v>
      </c>
      <c r="AU141" s="17" t="s">
        <v>97</v>
      </c>
    </row>
    <row r="142" s="13" customFormat="1">
      <c r="A142" s="13"/>
      <c r="B142" s="262"/>
      <c r="C142" s="263"/>
      <c r="D142" s="257" t="s">
        <v>160</v>
      </c>
      <c r="E142" s="264" t="s">
        <v>1</v>
      </c>
      <c r="F142" s="265" t="s">
        <v>168</v>
      </c>
      <c r="G142" s="263"/>
      <c r="H142" s="264" t="s">
        <v>1</v>
      </c>
      <c r="I142" s="266"/>
      <c r="J142" s="263"/>
      <c r="K142" s="263"/>
      <c r="L142" s="267"/>
      <c r="M142" s="268"/>
      <c r="N142" s="269"/>
      <c r="O142" s="269"/>
      <c r="P142" s="269"/>
      <c r="Q142" s="269"/>
      <c r="R142" s="269"/>
      <c r="S142" s="269"/>
      <c r="T142" s="270"/>
      <c r="U142" s="13"/>
      <c r="V142" s="13"/>
      <c r="W142" s="13"/>
      <c r="X142" s="13"/>
      <c r="Y142" s="13"/>
      <c r="Z142" s="13"/>
      <c r="AA142" s="13"/>
      <c r="AB142" s="13"/>
      <c r="AC142" s="13"/>
      <c r="AD142" s="13"/>
      <c r="AE142" s="13"/>
      <c r="AT142" s="271" t="s">
        <v>160</v>
      </c>
      <c r="AU142" s="271" t="s">
        <v>97</v>
      </c>
      <c r="AV142" s="13" t="s">
        <v>23</v>
      </c>
      <c r="AW142" s="13" t="s">
        <v>47</v>
      </c>
      <c r="AX142" s="13" t="s">
        <v>90</v>
      </c>
      <c r="AY142" s="271" t="s">
        <v>146</v>
      </c>
    </row>
    <row r="143" s="14" customFormat="1">
      <c r="A143" s="14"/>
      <c r="B143" s="272"/>
      <c r="C143" s="273"/>
      <c r="D143" s="257" t="s">
        <v>160</v>
      </c>
      <c r="E143" s="274" t="s">
        <v>1</v>
      </c>
      <c r="F143" s="275" t="s">
        <v>162</v>
      </c>
      <c r="G143" s="273"/>
      <c r="H143" s="276">
        <v>150.94999999999999</v>
      </c>
      <c r="I143" s="277"/>
      <c r="J143" s="273"/>
      <c r="K143" s="273"/>
      <c r="L143" s="278"/>
      <c r="M143" s="279"/>
      <c r="N143" s="280"/>
      <c r="O143" s="280"/>
      <c r="P143" s="280"/>
      <c r="Q143" s="280"/>
      <c r="R143" s="280"/>
      <c r="S143" s="280"/>
      <c r="T143" s="281"/>
      <c r="U143" s="14"/>
      <c r="V143" s="14"/>
      <c r="W143" s="14"/>
      <c r="X143" s="14"/>
      <c r="Y143" s="14"/>
      <c r="Z143" s="14"/>
      <c r="AA143" s="14"/>
      <c r="AB143" s="14"/>
      <c r="AC143" s="14"/>
      <c r="AD143" s="14"/>
      <c r="AE143" s="14"/>
      <c r="AT143" s="282" t="s">
        <v>160</v>
      </c>
      <c r="AU143" s="282" t="s">
        <v>97</v>
      </c>
      <c r="AV143" s="14" t="s">
        <v>97</v>
      </c>
      <c r="AW143" s="14" t="s">
        <v>47</v>
      </c>
      <c r="AX143" s="14" t="s">
        <v>23</v>
      </c>
      <c r="AY143" s="282" t="s">
        <v>146</v>
      </c>
    </row>
    <row r="144" s="2" customFormat="1" ht="21.75" customHeight="1">
      <c r="A144" s="39"/>
      <c r="B144" s="40"/>
      <c r="C144" s="244" t="s">
        <v>169</v>
      </c>
      <c r="D144" s="244" t="s">
        <v>149</v>
      </c>
      <c r="E144" s="245" t="s">
        <v>170</v>
      </c>
      <c r="F144" s="246" t="s">
        <v>171</v>
      </c>
      <c r="G144" s="247" t="s">
        <v>152</v>
      </c>
      <c r="H144" s="248">
        <v>150.94999999999999</v>
      </c>
      <c r="I144" s="249"/>
      <c r="J144" s="250">
        <f>ROUND(I144*H144,2)</f>
        <v>0</v>
      </c>
      <c r="K144" s="246" t="s">
        <v>153</v>
      </c>
      <c r="L144" s="45"/>
      <c r="M144" s="251" t="s">
        <v>1</v>
      </c>
      <c r="N144" s="252" t="s">
        <v>55</v>
      </c>
      <c r="O144" s="92"/>
      <c r="P144" s="253">
        <f>O144*H144</f>
        <v>0</v>
      </c>
      <c r="Q144" s="253">
        <v>0</v>
      </c>
      <c r="R144" s="253">
        <f>Q144*H144</f>
        <v>0</v>
      </c>
      <c r="S144" s="253">
        <v>0</v>
      </c>
      <c r="T144" s="254">
        <f>S144*H144</f>
        <v>0</v>
      </c>
      <c r="U144" s="39"/>
      <c r="V144" s="39"/>
      <c r="W144" s="39"/>
      <c r="X144" s="39"/>
      <c r="Y144" s="39"/>
      <c r="Z144" s="39"/>
      <c r="AA144" s="39"/>
      <c r="AB144" s="39"/>
      <c r="AC144" s="39"/>
      <c r="AD144" s="39"/>
      <c r="AE144" s="39"/>
      <c r="AR144" s="255" t="s">
        <v>154</v>
      </c>
      <c r="AT144" s="255" t="s">
        <v>149</v>
      </c>
      <c r="AU144" s="255" t="s">
        <v>97</v>
      </c>
      <c r="AY144" s="17" t="s">
        <v>146</v>
      </c>
      <c r="BE144" s="256">
        <f>IF(N144="základní",J144,0)</f>
        <v>0</v>
      </c>
      <c r="BF144" s="256">
        <f>IF(N144="snížená",J144,0)</f>
        <v>0</v>
      </c>
      <c r="BG144" s="256">
        <f>IF(N144="zákl. přenesená",J144,0)</f>
        <v>0</v>
      </c>
      <c r="BH144" s="256">
        <f>IF(N144="sníž. přenesená",J144,0)</f>
        <v>0</v>
      </c>
      <c r="BI144" s="256">
        <f>IF(N144="nulová",J144,0)</f>
        <v>0</v>
      </c>
      <c r="BJ144" s="17" t="s">
        <v>23</v>
      </c>
      <c r="BK144" s="256">
        <f>ROUND(I144*H144,2)</f>
        <v>0</v>
      </c>
      <c r="BL144" s="17" t="s">
        <v>154</v>
      </c>
      <c r="BM144" s="255" t="s">
        <v>172</v>
      </c>
    </row>
    <row r="145" s="2" customFormat="1">
      <c r="A145" s="39"/>
      <c r="B145" s="40"/>
      <c r="C145" s="41"/>
      <c r="D145" s="257" t="s">
        <v>156</v>
      </c>
      <c r="E145" s="41"/>
      <c r="F145" s="258" t="s">
        <v>173</v>
      </c>
      <c r="G145" s="41"/>
      <c r="H145" s="41"/>
      <c r="I145" s="155"/>
      <c r="J145" s="41"/>
      <c r="K145" s="41"/>
      <c r="L145" s="45"/>
      <c r="M145" s="259"/>
      <c r="N145" s="260"/>
      <c r="O145" s="92"/>
      <c r="P145" s="92"/>
      <c r="Q145" s="92"/>
      <c r="R145" s="92"/>
      <c r="S145" s="92"/>
      <c r="T145" s="93"/>
      <c r="U145" s="39"/>
      <c r="V145" s="39"/>
      <c r="W145" s="39"/>
      <c r="X145" s="39"/>
      <c r="Y145" s="39"/>
      <c r="Z145" s="39"/>
      <c r="AA145" s="39"/>
      <c r="AB145" s="39"/>
      <c r="AC145" s="39"/>
      <c r="AD145" s="39"/>
      <c r="AE145" s="39"/>
      <c r="AT145" s="17" t="s">
        <v>156</v>
      </c>
      <c r="AU145" s="17" t="s">
        <v>97</v>
      </c>
    </row>
    <row r="146" s="2" customFormat="1">
      <c r="A146" s="39"/>
      <c r="B146" s="40"/>
      <c r="C146" s="41"/>
      <c r="D146" s="257" t="s">
        <v>158</v>
      </c>
      <c r="E146" s="41"/>
      <c r="F146" s="261" t="s">
        <v>174</v>
      </c>
      <c r="G146" s="41"/>
      <c r="H146" s="41"/>
      <c r="I146" s="155"/>
      <c r="J146" s="41"/>
      <c r="K146" s="41"/>
      <c r="L146" s="45"/>
      <c r="M146" s="259"/>
      <c r="N146" s="260"/>
      <c r="O146" s="92"/>
      <c r="P146" s="92"/>
      <c r="Q146" s="92"/>
      <c r="R146" s="92"/>
      <c r="S146" s="92"/>
      <c r="T146" s="93"/>
      <c r="U146" s="39"/>
      <c r="V146" s="39"/>
      <c r="W146" s="39"/>
      <c r="X146" s="39"/>
      <c r="Y146" s="39"/>
      <c r="Z146" s="39"/>
      <c r="AA146" s="39"/>
      <c r="AB146" s="39"/>
      <c r="AC146" s="39"/>
      <c r="AD146" s="39"/>
      <c r="AE146" s="39"/>
      <c r="AT146" s="17" t="s">
        <v>158</v>
      </c>
      <c r="AU146" s="17" t="s">
        <v>97</v>
      </c>
    </row>
    <row r="147" s="13" customFormat="1">
      <c r="A147" s="13"/>
      <c r="B147" s="262"/>
      <c r="C147" s="263"/>
      <c r="D147" s="257" t="s">
        <v>160</v>
      </c>
      <c r="E147" s="264" t="s">
        <v>1</v>
      </c>
      <c r="F147" s="265" t="s">
        <v>168</v>
      </c>
      <c r="G147" s="263"/>
      <c r="H147" s="264" t="s">
        <v>1</v>
      </c>
      <c r="I147" s="266"/>
      <c r="J147" s="263"/>
      <c r="K147" s="263"/>
      <c r="L147" s="267"/>
      <c r="M147" s="268"/>
      <c r="N147" s="269"/>
      <c r="O147" s="269"/>
      <c r="P147" s="269"/>
      <c r="Q147" s="269"/>
      <c r="R147" s="269"/>
      <c r="S147" s="269"/>
      <c r="T147" s="270"/>
      <c r="U147" s="13"/>
      <c r="V147" s="13"/>
      <c r="W147" s="13"/>
      <c r="X147" s="13"/>
      <c r="Y147" s="13"/>
      <c r="Z147" s="13"/>
      <c r="AA147" s="13"/>
      <c r="AB147" s="13"/>
      <c r="AC147" s="13"/>
      <c r="AD147" s="13"/>
      <c r="AE147" s="13"/>
      <c r="AT147" s="271" t="s">
        <v>160</v>
      </c>
      <c r="AU147" s="271" t="s">
        <v>97</v>
      </c>
      <c r="AV147" s="13" t="s">
        <v>23</v>
      </c>
      <c r="AW147" s="13" t="s">
        <v>47</v>
      </c>
      <c r="AX147" s="13" t="s">
        <v>90</v>
      </c>
      <c r="AY147" s="271" t="s">
        <v>146</v>
      </c>
    </row>
    <row r="148" s="14" customFormat="1">
      <c r="A148" s="14"/>
      <c r="B148" s="272"/>
      <c r="C148" s="273"/>
      <c r="D148" s="257" t="s">
        <v>160</v>
      </c>
      <c r="E148" s="274" t="s">
        <v>1</v>
      </c>
      <c r="F148" s="275" t="s">
        <v>162</v>
      </c>
      <c r="G148" s="273"/>
      <c r="H148" s="276">
        <v>150.94999999999999</v>
      </c>
      <c r="I148" s="277"/>
      <c r="J148" s="273"/>
      <c r="K148" s="273"/>
      <c r="L148" s="278"/>
      <c r="M148" s="279"/>
      <c r="N148" s="280"/>
      <c r="O148" s="280"/>
      <c r="P148" s="280"/>
      <c r="Q148" s="280"/>
      <c r="R148" s="280"/>
      <c r="S148" s="280"/>
      <c r="T148" s="281"/>
      <c r="U148" s="14"/>
      <c r="V148" s="14"/>
      <c r="W148" s="14"/>
      <c r="X148" s="14"/>
      <c r="Y148" s="14"/>
      <c r="Z148" s="14"/>
      <c r="AA148" s="14"/>
      <c r="AB148" s="14"/>
      <c r="AC148" s="14"/>
      <c r="AD148" s="14"/>
      <c r="AE148" s="14"/>
      <c r="AT148" s="282" t="s">
        <v>160</v>
      </c>
      <c r="AU148" s="282" t="s">
        <v>97</v>
      </c>
      <c r="AV148" s="14" t="s">
        <v>97</v>
      </c>
      <c r="AW148" s="14" t="s">
        <v>47</v>
      </c>
      <c r="AX148" s="14" t="s">
        <v>23</v>
      </c>
      <c r="AY148" s="282" t="s">
        <v>146</v>
      </c>
    </row>
    <row r="149" s="2" customFormat="1" ht="21.75" customHeight="1">
      <c r="A149" s="39"/>
      <c r="B149" s="40"/>
      <c r="C149" s="244" t="s">
        <v>154</v>
      </c>
      <c r="D149" s="244" t="s">
        <v>149</v>
      </c>
      <c r="E149" s="245" t="s">
        <v>175</v>
      </c>
      <c r="F149" s="246" t="s">
        <v>176</v>
      </c>
      <c r="G149" s="247" t="s">
        <v>177</v>
      </c>
      <c r="H149" s="248">
        <v>27.25</v>
      </c>
      <c r="I149" s="249"/>
      <c r="J149" s="250">
        <f>ROUND(I149*H149,2)</f>
        <v>0</v>
      </c>
      <c r="K149" s="246" t="s">
        <v>153</v>
      </c>
      <c r="L149" s="45"/>
      <c r="M149" s="251" t="s">
        <v>1</v>
      </c>
      <c r="N149" s="252" t="s">
        <v>55</v>
      </c>
      <c r="O149" s="92"/>
      <c r="P149" s="253">
        <f>O149*H149</f>
        <v>0</v>
      </c>
      <c r="Q149" s="253">
        <v>0</v>
      </c>
      <c r="R149" s="253">
        <f>Q149*H149</f>
        <v>0</v>
      </c>
      <c r="S149" s="253">
        <v>0</v>
      </c>
      <c r="T149" s="254">
        <f>S149*H149</f>
        <v>0</v>
      </c>
      <c r="U149" s="39"/>
      <c r="V149" s="39"/>
      <c r="W149" s="39"/>
      <c r="X149" s="39"/>
      <c r="Y149" s="39"/>
      <c r="Z149" s="39"/>
      <c r="AA149" s="39"/>
      <c r="AB149" s="39"/>
      <c r="AC149" s="39"/>
      <c r="AD149" s="39"/>
      <c r="AE149" s="39"/>
      <c r="AR149" s="255" t="s">
        <v>154</v>
      </c>
      <c r="AT149" s="255" t="s">
        <v>149</v>
      </c>
      <c r="AU149" s="255" t="s">
        <v>97</v>
      </c>
      <c r="AY149" s="17" t="s">
        <v>146</v>
      </c>
      <c r="BE149" s="256">
        <f>IF(N149="základní",J149,0)</f>
        <v>0</v>
      </c>
      <c r="BF149" s="256">
        <f>IF(N149="snížená",J149,0)</f>
        <v>0</v>
      </c>
      <c r="BG149" s="256">
        <f>IF(N149="zákl. přenesená",J149,0)</f>
        <v>0</v>
      </c>
      <c r="BH149" s="256">
        <f>IF(N149="sníž. přenesená",J149,0)</f>
        <v>0</v>
      </c>
      <c r="BI149" s="256">
        <f>IF(N149="nulová",J149,0)</f>
        <v>0</v>
      </c>
      <c r="BJ149" s="17" t="s">
        <v>23</v>
      </c>
      <c r="BK149" s="256">
        <f>ROUND(I149*H149,2)</f>
        <v>0</v>
      </c>
      <c r="BL149" s="17" t="s">
        <v>154</v>
      </c>
      <c r="BM149" s="255" t="s">
        <v>178</v>
      </c>
    </row>
    <row r="150" s="2" customFormat="1">
      <c r="A150" s="39"/>
      <c r="B150" s="40"/>
      <c r="C150" s="41"/>
      <c r="D150" s="257" t="s">
        <v>156</v>
      </c>
      <c r="E150" s="41"/>
      <c r="F150" s="258" t="s">
        <v>179</v>
      </c>
      <c r="G150" s="41"/>
      <c r="H150" s="41"/>
      <c r="I150" s="155"/>
      <c r="J150" s="41"/>
      <c r="K150" s="41"/>
      <c r="L150" s="45"/>
      <c r="M150" s="259"/>
      <c r="N150" s="260"/>
      <c r="O150" s="92"/>
      <c r="P150" s="92"/>
      <c r="Q150" s="92"/>
      <c r="R150" s="92"/>
      <c r="S150" s="92"/>
      <c r="T150" s="93"/>
      <c r="U150" s="39"/>
      <c r="V150" s="39"/>
      <c r="W150" s="39"/>
      <c r="X150" s="39"/>
      <c r="Y150" s="39"/>
      <c r="Z150" s="39"/>
      <c r="AA150" s="39"/>
      <c r="AB150" s="39"/>
      <c r="AC150" s="39"/>
      <c r="AD150" s="39"/>
      <c r="AE150" s="39"/>
      <c r="AT150" s="17" t="s">
        <v>156</v>
      </c>
      <c r="AU150" s="17" t="s">
        <v>97</v>
      </c>
    </row>
    <row r="151" s="2" customFormat="1">
      <c r="A151" s="39"/>
      <c r="B151" s="40"/>
      <c r="C151" s="41"/>
      <c r="D151" s="257" t="s">
        <v>158</v>
      </c>
      <c r="E151" s="41"/>
      <c r="F151" s="261" t="s">
        <v>180</v>
      </c>
      <c r="G151" s="41"/>
      <c r="H151" s="41"/>
      <c r="I151" s="155"/>
      <c r="J151" s="41"/>
      <c r="K151" s="41"/>
      <c r="L151" s="45"/>
      <c r="M151" s="259"/>
      <c r="N151" s="260"/>
      <c r="O151" s="92"/>
      <c r="P151" s="92"/>
      <c r="Q151" s="92"/>
      <c r="R151" s="92"/>
      <c r="S151" s="92"/>
      <c r="T151" s="93"/>
      <c r="U151" s="39"/>
      <c r="V151" s="39"/>
      <c r="W151" s="39"/>
      <c r="X151" s="39"/>
      <c r="Y151" s="39"/>
      <c r="Z151" s="39"/>
      <c r="AA151" s="39"/>
      <c r="AB151" s="39"/>
      <c r="AC151" s="39"/>
      <c r="AD151" s="39"/>
      <c r="AE151" s="39"/>
      <c r="AT151" s="17" t="s">
        <v>158</v>
      </c>
      <c r="AU151" s="17" t="s">
        <v>97</v>
      </c>
    </row>
    <row r="152" s="13" customFormat="1">
      <c r="A152" s="13"/>
      <c r="B152" s="262"/>
      <c r="C152" s="263"/>
      <c r="D152" s="257" t="s">
        <v>160</v>
      </c>
      <c r="E152" s="264" t="s">
        <v>1</v>
      </c>
      <c r="F152" s="265" t="s">
        <v>181</v>
      </c>
      <c r="G152" s="263"/>
      <c r="H152" s="264" t="s">
        <v>1</v>
      </c>
      <c r="I152" s="266"/>
      <c r="J152" s="263"/>
      <c r="K152" s="263"/>
      <c r="L152" s="267"/>
      <c r="M152" s="268"/>
      <c r="N152" s="269"/>
      <c r="O152" s="269"/>
      <c r="P152" s="269"/>
      <c r="Q152" s="269"/>
      <c r="R152" s="269"/>
      <c r="S152" s="269"/>
      <c r="T152" s="270"/>
      <c r="U152" s="13"/>
      <c r="V152" s="13"/>
      <c r="W152" s="13"/>
      <c r="X152" s="13"/>
      <c r="Y152" s="13"/>
      <c r="Z152" s="13"/>
      <c r="AA152" s="13"/>
      <c r="AB152" s="13"/>
      <c r="AC152" s="13"/>
      <c r="AD152" s="13"/>
      <c r="AE152" s="13"/>
      <c r="AT152" s="271" t="s">
        <v>160</v>
      </c>
      <c r="AU152" s="271" t="s">
        <v>97</v>
      </c>
      <c r="AV152" s="13" t="s">
        <v>23</v>
      </c>
      <c r="AW152" s="13" t="s">
        <v>47</v>
      </c>
      <c r="AX152" s="13" t="s">
        <v>90</v>
      </c>
      <c r="AY152" s="271" t="s">
        <v>146</v>
      </c>
    </row>
    <row r="153" s="14" customFormat="1">
      <c r="A153" s="14"/>
      <c r="B153" s="272"/>
      <c r="C153" s="273"/>
      <c r="D153" s="257" t="s">
        <v>160</v>
      </c>
      <c r="E153" s="274" t="s">
        <v>1</v>
      </c>
      <c r="F153" s="275" t="s">
        <v>182</v>
      </c>
      <c r="G153" s="273"/>
      <c r="H153" s="276">
        <v>27.25</v>
      </c>
      <c r="I153" s="277"/>
      <c r="J153" s="273"/>
      <c r="K153" s="273"/>
      <c r="L153" s="278"/>
      <c r="M153" s="279"/>
      <c r="N153" s="280"/>
      <c r="O153" s="280"/>
      <c r="P153" s="280"/>
      <c r="Q153" s="280"/>
      <c r="R153" s="280"/>
      <c r="S153" s="280"/>
      <c r="T153" s="281"/>
      <c r="U153" s="14"/>
      <c r="V153" s="14"/>
      <c r="W153" s="14"/>
      <c r="X153" s="14"/>
      <c r="Y153" s="14"/>
      <c r="Z153" s="14"/>
      <c r="AA153" s="14"/>
      <c r="AB153" s="14"/>
      <c r="AC153" s="14"/>
      <c r="AD153" s="14"/>
      <c r="AE153" s="14"/>
      <c r="AT153" s="282" t="s">
        <v>160</v>
      </c>
      <c r="AU153" s="282" t="s">
        <v>97</v>
      </c>
      <c r="AV153" s="14" t="s">
        <v>97</v>
      </c>
      <c r="AW153" s="14" t="s">
        <v>47</v>
      </c>
      <c r="AX153" s="14" t="s">
        <v>90</v>
      </c>
      <c r="AY153" s="282" t="s">
        <v>146</v>
      </c>
    </row>
    <row r="154" s="2" customFormat="1" ht="21.75" customHeight="1">
      <c r="A154" s="39"/>
      <c r="B154" s="40"/>
      <c r="C154" s="244" t="s">
        <v>183</v>
      </c>
      <c r="D154" s="244" t="s">
        <v>149</v>
      </c>
      <c r="E154" s="245" t="s">
        <v>184</v>
      </c>
      <c r="F154" s="246" t="s">
        <v>185</v>
      </c>
      <c r="G154" s="247" t="s">
        <v>177</v>
      </c>
      <c r="H154" s="248">
        <v>4.5</v>
      </c>
      <c r="I154" s="249"/>
      <c r="J154" s="250">
        <f>ROUND(I154*H154,2)</f>
        <v>0</v>
      </c>
      <c r="K154" s="246" t="s">
        <v>153</v>
      </c>
      <c r="L154" s="45"/>
      <c r="M154" s="251" t="s">
        <v>1</v>
      </c>
      <c r="N154" s="252" t="s">
        <v>55</v>
      </c>
      <c r="O154" s="92"/>
      <c r="P154" s="253">
        <f>O154*H154</f>
        <v>0</v>
      </c>
      <c r="Q154" s="253">
        <v>0</v>
      </c>
      <c r="R154" s="253">
        <f>Q154*H154</f>
        <v>0</v>
      </c>
      <c r="S154" s="253">
        <v>0</v>
      </c>
      <c r="T154" s="254">
        <f>S154*H154</f>
        <v>0</v>
      </c>
      <c r="U154" s="39"/>
      <c r="V154" s="39"/>
      <c r="W154" s="39"/>
      <c r="X154" s="39"/>
      <c r="Y154" s="39"/>
      <c r="Z154" s="39"/>
      <c r="AA154" s="39"/>
      <c r="AB154" s="39"/>
      <c r="AC154" s="39"/>
      <c r="AD154" s="39"/>
      <c r="AE154" s="39"/>
      <c r="AR154" s="255" t="s">
        <v>154</v>
      </c>
      <c r="AT154" s="255" t="s">
        <v>149</v>
      </c>
      <c r="AU154" s="255" t="s">
        <v>97</v>
      </c>
      <c r="AY154" s="17" t="s">
        <v>146</v>
      </c>
      <c r="BE154" s="256">
        <f>IF(N154="základní",J154,0)</f>
        <v>0</v>
      </c>
      <c r="BF154" s="256">
        <f>IF(N154="snížená",J154,0)</f>
        <v>0</v>
      </c>
      <c r="BG154" s="256">
        <f>IF(N154="zákl. přenesená",J154,0)</f>
        <v>0</v>
      </c>
      <c r="BH154" s="256">
        <f>IF(N154="sníž. přenesená",J154,0)</f>
        <v>0</v>
      </c>
      <c r="BI154" s="256">
        <f>IF(N154="nulová",J154,0)</f>
        <v>0</v>
      </c>
      <c r="BJ154" s="17" t="s">
        <v>23</v>
      </c>
      <c r="BK154" s="256">
        <f>ROUND(I154*H154,2)</f>
        <v>0</v>
      </c>
      <c r="BL154" s="17" t="s">
        <v>154</v>
      </c>
      <c r="BM154" s="255" t="s">
        <v>186</v>
      </c>
    </row>
    <row r="155" s="2" customFormat="1">
      <c r="A155" s="39"/>
      <c r="B155" s="40"/>
      <c r="C155" s="41"/>
      <c r="D155" s="257" t="s">
        <v>156</v>
      </c>
      <c r="E155" s="41"/>
      <c r="F155" s="258" t="s">
        <v>187</v>
      </c>
      <c r="G155" s="41"/>
      <c r="H155" s="41"/>
      <c r="I155" s="155"/>
      <c r="J155" s="41"/>
      <c r="K155" s="41"/>
      <c r="L155" s="45"/>
      <c r="M155" s="259"/>
      <c r="N155" s="260"/>
      <c r="O155" s="92"/>
      <c r="P155" s="92"/>
      <c r="Q155" s="92"/>
      <c r="R155" s="92"/>
      <c r="S155" s="92"/>
      <c r="T155" s="93"/>
      <c r="U155" s="39"/>
      <c r="V155" s="39"/>
      <c r="W155" s="39"/>
      <c r="X155" s="39"/>
      <c r="Y155" s="39"/>
      <c r="Z155" s="39"/>
      <c r="AA155" s="39"/>
      <c r="AB155" s="39"/>
      <c r="AC155" s="39"/>
      <c r="AD155" s="39"/>
      <c r="AE155" s="39"/>
      <c r="AT155" s="17" t="s">
        <v>156</v>
      </c>
      <c r="AU155" s="17" t="s">
        <v>97</v>
      </c>
    </row>
    <row r="156" s="2" customFormat="1">
      <c r="A156" s="39"/>
      <c r="B156" s="40"/>
      <c r="C156" s="41"/>
      <c r="D156" s="257" t="s">
        <v>158</v>
      </c>
      <c r="E156" s="41"/>
      <c r="F156" s="261" t="s">
        <v>188</v>
      </c>
      <c r="G156" s="41"/>
      <c r="H156" s="41"/>
      <c r="I156" s="155"/>
      <c r="J156" s="41"/>
      <c r="K156" s="41"/>
      <c r="L156" s="45"/>
      <c r="M156" s="259"/>
      <c r="N156" s="260"/>
      <c r="O156" s="92"/>
      <c r="P156" s="92"/>
      <c r="Q156" s="92"/>
      <c r="R156" s="92"/>
      <c r="S156" s="92"/>
      <c r="T156" s="93"/>
      <c r="U156" s="39"/>
      <c r="V156" s="39"/>
      <c r="W156" s="39"/>
      <c r="X156" s="39"/>
      <c r="Y156" s="39"/>
      <c r="Z156" s="39"/>
      <c r="AA156" s="39"/>
      <c r="AB156" s="39"/>
      <c r="AC156" s="39"/>
      <c r="AD156" s="39"/>
      <c r="AE156" s="39"/>
      <c r="AT156" s="17" t="s">
        <v>158</v>
      </c>
      <c r="AU156" s="17" t="s">
        <v>97</v>
      </c>
    </row>
    <row r="157" s="13" customFormat="1">
      <c r="A157" s="13"/>
      <c r="B157" s="262"/>
      <c r="C157" s="263"/>
      <c r="D157" s="257" t="s">
        <v>160</v>
      </c>
      <c r="E157" s="264" t="s">
        <v>1</v>
      </c>
      <c r="F157" s="265" t="s">
        <v>189</v>
      </c>
      <c r="G157" s="263"/>
      <c r="H157" s="264" t="s">
        <v>1</v>
      </c>
      <c r="I157" s="266"/>
      <c r="J157" s="263"/>
      <c r="K157" s="263"/>
      <c r="L157" s="267"/>
      <c r="M157" s="268"/>
      <c r="N157" s="269"/>
      <c r="O157" s="269"/>
      <c r="P157" s="269"/>
      <c r="Q157" s="269"/>
      <c r="R157" s="269"/>
      <c r="S157" s="269"/>
      <c r="T157" s="270"/>
      <c r="U157" s="13"/>
      <c r="V157" s="13"/>
      <c r="W157" s="13"/>
      <c r="X157" s="13"/>
      <c r="Y157" s="13"/>
      <c r="Z157" s="13"/>
      <c r="AA157" s="13"/>
      <c r="AB157" s="13"/>
      <c r="AC157" s="13"/>
      <c r="AD157" s="13"/>
      <c r="AE157" s="13"/>
      <c r="AT157" s="271" t="s">
        <v>160</v>
      </c>
      <c r="AU157" s="271" t="s">
        <v>97</v>
      </c>
      <c r="AV157" s="13" t="s">
        <v>23</v>
      </c>
      <c r="AW157" s="13" t="s">
        <v>47</v>
      </c>
      <c r="AX157" s="13" t="s">
        <v>90</v>
      </c>
      <c r="AY157" s="271" t="s">
        <v>146</v>
      </c>
    </row>
    <row r="158" s="14" customFormat="1">
      <c r="A158" s="14"/>
      <c r="B158" s="272"/>
      <c r="C158" s="273"/>
      <c r="D158" s="257" t="s">
        <v>160</v>
      </c>
      <c r="E158" s="274" t="s">
        <v>1</v>
      </c>
      <c r="F158" s="275" t="s">
        <v>190</v>
      </c>
      <c r="G158" s="273"/>
      <c r="H158" s="276">
        <v>4.5</v>
      </c>
      <c r="I158" s="277"/>
      <c r="J158" s="273"/>
      <c r="K158" s="273"/>
      <c r="L158" s="278"/>
      <c r="M158" s="279"/>
      <c r="N158" s="280"/>
      <c r="O158" s="280"/>
      <c r="P158" s="280"/>
      <c r="Q158" s="280"/>
      <c r="R158" s="280"/>
      <c r="S158" s="280"/>
      <c r="T158" s="281"/>
      <c r="U158" s="14"/>
      <c r="V158" s="14"/>
      <c r="W158" s="14"/>
      <c r="X158" s="14"/>
      <c r="Y158" s="14"/>
      <c r="Z158" s="14"/>
      <c r="AA158" s="14"/>
      <c r="AB158" s="14"/>
      <c r="AC158" s="14"/>
      <c r="AD158" s="14"/>
      <c r="AE158" s="14"/>
      <c r="AT158" s="282" t="s">
        <v>160</v>
      </c>
      <c r="AU158" s="282" t="s">
        <v>97</v>
      </c>
      <c r="AV158" s="14" t="s">
        <v>97</v>
      </c>
      <c r="AW158" s="14" t="s">
        <v>47</v>
      </c>
      <c r="AX158" s="14" t="s">
        <v>90</v>
      </c>
      <c r="AY158" s="282" t="s">
        <v>146</v>
      </c>
    </row>
    <row r="159" s="2" customFormat="1" ht="21.75" customHeight="1">
      <c r="A159" s="39"/>
      <c r="B159" s="40"/>
      <c r="C159" s="244" t="s">
        <v>191</v>
      </c>
      <c r="D159" s="244" t="s">
        <v>149</v>
      </c>
      <c r="E159" s="245" t="s">
        <v>192</v>
      </c>
      <c r="F159" s="246" t="s">
        <v>193</v>
      </c>
      <c r="G159" s="247" t="s">
        <v>177</v>
      </c>
      <c r="H159" s="248">
        <v>4.5</v>
      </c>
      <c r="I159" s="249"/>
      <c r="J159" s="250">
        <f>ROUND(I159*H159,2)</f>
        <v>0</v>
      </c>
      <c r="K159" s="246" t="s">
        <v>153</v>
      </c>
      <c r="L159" s="45"/>
      <c r="M159" s="251" t="s">
        <v>1</v>
      </c>
      <c r="N159" s="252" t="s">
        <v>55</v>
      </c>
      <c r="O159" s="92"/>
      <c r="P159" s="253">
        <f>O159*H159</f>
        <v>0</v>
      </c>
      <c r="Q159" s="253">
        <v>0</v>
      </c>
      <c r="R159" s="253">
        <f>Q159*H159</f>
        <v>0</v>
      </c>
      <c r="S159" s="253">
        <v>0</v>
      </c>
      <c r="T159" s="254">
        <f>S159*H159</f>
        <v>0</v>
      </c>
      <c r="U159" s="39"/>
      <c r="V159" s="39"/>
      <c r="W159" s="39"/>
      <c r="X159" s="39"/>
      <c r="Y159" s="39"/>
      <c r="Z159" s="39"/>
      <c r="AA159" s="39"/>
      <c r="AB159" s="39"/>
      <c r="AC159" s="39"/>
      <c r="AD159" s="39"/>
      <c r="AE159" s="39"/>
      <c r="AR159" s="255" t="s">
        <v>154</v>
      </c>
      <c r="AT159" s="255" t="s">
        <v>149</v>
      </c>
      <c r="AU159" s="255" t="s">
        <v>97</v>
      </c>
      <c r="AY159" s="17" t="s">
        <v>146</v>
      </c>
      <c r="BE159" s="256">
        <f>IF(N159="základní",J159,0)</f>
        <v>0</v>
      </c>
      <c r="BF159" s="256">
        <f>IF(N159="snížená",J159,0)</f>
        <v>0</v>
      </c>
      <c r="BG159" s="256">
        <f>IF(N159="zákl. přenesená",J159,0)</f>
        <v>0</v>
      </c>
      <c r="BH159" s="256">
        <f>IF(N159="sníž. přenesená",J159,0)</f>
        <v>0</v>
      </c>
      <c r="BI159" s="256">
        <f>IF(N159="nulová",J159,0)</f>
        <v>0</v>
      </c>
      <c r="BJ159" s="17" t="s">
        <v>23</v>
      </c>
      <c r="BK159" s="256">
        <f>ROUND(I159*H159,2)</f>
        <v>0</v>
      </c>
      <c r="BL159" s="17" t="s">
        <v>154</v>
      </c>
      <c r="BM159" s="255" t="s">
        <v>194</v>
      </c>
    </row>
    <row r="160" s="2" customFormat="1">
      <c r="A160" s="39"/>
      <c r="B160" s="40"/>
      <c r="C160" s="41"/>
      <c r="D160" s="257" t="s">
        <v>156</v>
      </c>
      <c r="E160" s="41"/>
      <c r="F160" s="258" t="s">
        <v>195</v>
      </c>
      <c r="G160" s="41"/>
      <c r="H160" s="41"/>
      <c r="I160" s="155"/>
      <c r="J160" s="41"/>
      <c r="K160" s="41"/>
      <c r="L160" s="45"/>
      <c r="M160" s="259"/>
      <c r="N160" s="260"/>
      <c r="O160" s="92"/>
      <c r="P160" s="92"/>
      <c r="Q160" s="92"/>
      <c r="R160" s="92"/>
      <c r="S160" s="92"/>
      <c r="T160" s="93"/>
      <c r="U160" s="39"/>
      <c r="V160" s="39"/>
      <c r="W160" s="39"/>
      <c r="X160" s="39"/>
      <c r="Y160" s="39"/>
      <c r="Z160" s="39"/>
      <c r="AA160" s="39"/>
      <c r="AB160" s="39"/>
      <c r="AC160" s="39"/>
      <c r="AD160" s="39"/>
      <c r="AE160" s="39"/>
      <c r="AT160" s="17" t="s">
        <v>156</v>
      </c>
      <c r="AU160" s="17" t="s">
        <v>97</v>
      </c>
    </row>
    <row r="161" s="2" customFormat="1">
      <c r="A161" s="39"/>
      <c r="B161" s="40"/>
      <c r="C161" s="41"/>
      <c r="D161" s="257" t="s">
        <v>158</v>
      </c>
      <c r="E161" s="41"/>
      <c r="F161" s="261" t="s">
        <v>196</v>
      </c>
      <c r="G161" s="41"/>
      <c r="H161" s="41"/>
      <c r="I161" s="155"/>
      <c r="J161" s="41"/>
      <c r="K161" s="41"/>
      <c r="L161" s="45"/>
      <c r="M161" s="259"/>
      <c r="N161" s="260"/>
      <c r="O161" s="92"/>
      <c r="P161" s="92"/>
      <c r="Q161" s="92"/>
      <c r="R161" s="92"/>
      <c r="S161" s="92"/>
      <c r="T161" s="93"/>
      <c r="U161" s="39"/>
      <c r="V161" s="39"/>
      <c r="W161" s="39"/>
      <c r="X161" s="39"/>
      <c r="Y161" s="39"/>
      <c r="Z161" s="39"/>
      <c r="AA161" s="39"/>
      <c r="AB161" s="39"/>
      <c r="AC161" s="39"/>
      <c r="AD161" s="39"/>
      <c r="AE161" s="39"/>
      <c r="AT161" s="17" t="s">
        <v>158</v>
      </c>
      <c r="AU161" s="17" t="s">
        <v>97</v>
      </c>
    </row>
    <row r="162" s="13" customFormat="1">
      <c r="A162" s="13"/>
      <c r="B162" s="262"/>
      <c r="C162" s="263"/>
      <c r="D162" s="257" t="s">
        <v>160</v>
      </c>
      <c r="E162" s="264" t="s">
        <v>1</v>
      </c>
      <c r="F162" s="265" t="s">
        <v>189</v>
      </c>
      <c r="G162" s="263"/>
      <c r="H162" s="264" t="s">
        <v>1</v>
      </c>
      <c r="I162" s="266"/>
      <c r="J162" s="263"/>
      <c r="K162" s="263"/>
      <c r="L162" s="267"/>
      <c r="M162" s="268"/>
      <c r="N162" s="269"/>
      <c r="O162" s="269"/>
      <c r="P162" s="269"/>
      <c r="Q162" s="269"/>
      <c r="R162" s="269"/>
      <c r="S162" s="269"/>
      <c r="T162" s="270"/>
      <c r="U162" s="13"/>
      <c r="V162" s="13"/>
      <c r="W162" s="13"/>
      <c r="X162" s="13"/>
      <c r="Y162" s="13"/>
      <c r="Z162" s="13"/>
      <c r="AA162" s="13"/>
      <c r="AB162" s="13"/>
      <c r="AC162" s="13"/>
      <c r="AD162" s="13"/>
      <c r="AE162" s="13"/>
      <c r="AT162" s="271" t="s">
        <v>160</v>
      </c>
      <c r="AU162" s="271" t="s">
        <v>97</v>
      </c>
      <c r="AV162" s="13" t="s">
        <v>23</v>
      </c>
      <c r="AW162" s="13" t="s">
        <v>47</v>
      </c>
      <c r="AX162" s="13" t="s">
        <v>90</v>
      </c>
      <c r="AY162" s="271" t="s">
        <v>146</v>
      </c>
    </row>
    <row r="163" s="14" customFormat="1">
      <c r="A163" s="14"/>
      <c r="B163" s="272"/>
      <c r="C163" s="273"/>
      <c r="D163" s="257" t="s">
        <v>160</v>
      </c>
      <c r="E163" s="274" t="s">
        <v>1</v>
      </c>
      <c r="F163" s="275" t="s">
        <v>190</v>
      </c>
      <c r="G163" s="273"/>
      <c r="H163" s="276">
        <v>4.5</v>
      </c>
      <c r="I163" s="277"/>
      <c r="J163" s="273"/>
      <c r="K163" s="273"/>
      <c r="L163" s="278"/>
      <c r="M163" s="279"/>
      <c r="N163" s="280"/>
      <c r="O163" s="280"/>
      <c r="P163" s="280"/>
      <c r="Q163" s="280"/>
      <c r="R163" s="280"/>
      <c r="S163" s="280"/>
      <c r="T163" s="281"/>
      <c r="U163" s="14"/>
      <c r="V163" s="14"/>
      <c r="W163" s="14"/>
      <c r="X163" s="14"/>
      <c r="Y163" s="14"/>
      <c r="Z163" s="14"/>
      <c r="AA163" s="14"/>
      <c r="AB163" s="14"/>
      <c r="AC163" s="14"/>
      <c r="AD163" s="14"/>
      <c r="AE163" s="14"/>
      <c r="AT163" s="282" t="s">
        <v>160</v>
      </c>
      <c r="AU163" s="282" t="s">
        <v>97</v>
      </c>
      <c r="AV163" s="14" t="s">
        <v>97</v>
      </c>
      <c r="AW163" s="14" t="s">
        <v>47</v>
      </c>
      <c r="AX163" s="14" t="s">
        <v>90</v>
      </c>
      <c r="AY163" s="282" t="s">
        <v>146</v>
      </c>
    </row>
    <row r="164" s="2" customFormat="1" ht="21.75" customHeight="1">
      <c r="A164" s="39"/>
      <c r="B164" s="40"/>
      <c r="C164" s="244" t="s">
        <v>197</v>
      </c>
      <c r="D164" s="244" t="s">
        <v>149</v>
      </c>
      <c r="E164" s="245" t="s">
        <v>198</v>
      </c>
      <c r="F164" s="246" t="s">
        <v>199</v>
      </c>
      <c r="G164" s="247" t="s">
        <v>177</v>
      </c>
      <c r="H164" s="248">
        <v>27.25</v>
      </c>
      <c r="I164" s="249"/>
      <c r="J164" s="250">
        <f>ROUND(I164*H164,2)</f>
        <v>0</v>
      </c>
      <c r="K164" s="246" t="s">
        <v>153</v>
      </c>
      <c r="L164" s="45"/>
      <c r="M164" s="251" t="s">
        <v>1</v>
      </c>
      <c r="N164" s="252" t="s">
        <v>55</v>
      </c>
      <c r="O164" s="92"/>
      <c r="P164" s="253">
        <f>O164*H164</f>
        <v>0</v>
      </c>
      <c r="Q164" s="253">
        <v>0</v>
      </c>
      <c r="R164" s="253">
        <f>Q164*H164</f>
        <v>0</v>
      </c>
      <c r="S164" s="253">
        <v>0</v>
      </c>
      <c r="T164" s="254">
        <f>S164*H164</f>
        <v>0</v>
      </c>
      <c r="U164" s="39"/>
      <c r="V164" s="39"/>
      <c r="W164" s="39"/>
      <c r="X164" s="39"/>
      <c r="Y164" s="39"/>
      <c r="Z164" s="39"/>
      <c r="AA164" s="39"/>
      <c r="AB164" s="39"/>
      <c r="AC164" s="39"/>
      <c r="AD164" s="39"/>
      <c r="AE164" s="39"/>
      <c r="AR164" s="255" t="s">
        <v>154</v>
      </c>
      <c r="AT164" s="255" t="s">
        <v>149</v>
      </c>
      <c r="AU164" s="255" t="s">
        <v>97</v>
      </c>
      <c r="AY164" s="17" t="s">
        <v>146</v>
      </c>
      <c r="BE164" s="256">
        <f>IF(N164="základní",J164,0)</f>
        <v>0</v>
      </c>
      <c r="BF164" s="256">
        <f>IF(N164="snížená",J164,0)</f>
        <v>0</v>
      </c>
      <c r="BG164" s="256">
        <f>IF(N164="zákl. přenesená",J164,0)</f>
        <v>0</v>
      </c>
      <c r="BH164" s="256">
        <f>IF(N164="sníž. přenesená",J164,0)</f>
        <v>0</v>
      </c>
      <c r="BI164" s="256">
        <f>IF(N164="nulová",J164,0)</f>
        <v>0</v>
      </c>
      <c r="BJ164" s="17" t="s">
        <v>23</v>
      </c>
      <c r="BK164" s="256">
        <f>ROUND(I164*H164,2)</f>
        <v>0</v>
      </c>
      <c r="BL164" s="17" t="s">
        <v>154</v>
      </c>
      <c r="BM164" s="255" t="s">
        <v>200</v>
      </c>
    </row>
    <row r="165" s="2" customFormat="1">
      <c r="A165" s="39"/>
      <c r="B165" s="40"/>
      <c r="C165" s="41"/>
      <c r="D165" s="257" t="s">
        <v>156</v>
      </c>
      <c r="E165" s="41"/>
      <c r="F165" s="258" t="s">
        <v>201</v>
      </c>
      <c r="G165" s="41"/>
      <c r="H165" s="41"/>
      <c r="I165" s="155"/>
      <c r="J165" s="41"/>
      <c r="K165" s="41"/>
      <c r="L165" s="45"/>
      <c r="M165" s="259"/>
      <c r="N165" s="260"/>
      <c r="O165" s="92"/>
      <c r="P165" s="92"/>
      <c r="Q165" s="92"/>
      <c r="R165" s="92"/>
      <c r="S165" s="92"/>
      <c r="T165" s="93"/>
      <c r="U165" s="39"/>
      <c r="V165" s="39"/>
      <c r="W165" s="39"/>
      <c r="X165" s="39"/>
      <c r="Y165" s="39"/>
      <c r="Z165" s="39"/>
      <c r="AA165" s="39"/>
      <c r="AB165" s="39"/>
      <c r="AC165" s="39"/>
      <c r="AD165" s="39"/>
      <c r="AE165" s="39"/>
      <c r="AT165" s="17" t="s">
        <v>156</v>
      </c>
      <c r="AU165" s="17" t="s">
        <v>97</v>
      </c>
    </row>
    <row r="166" s="2" customFormat="1">
      <c r="A166" s="39"/>
      <c r="B166" s="40"/>
      <c r="C166" s="41"/>
      <c r="D166" s="257" t="s">
        <v>158</v>
      </c>
      <c r="E166" s="41"/>
      <c r="F166" s="261" t="s">
        <v>196</v>
      </c>
      <c r="G166" s="41"/>
      <c r="H166" s="41"/>
      <c r="I166" s="155"/>
      <c r="J166" s="41"/>
      <c r="K166" s="41"/>
      <c r="L166" s="45"/>
      <c r="M166" s="259"/>
      <c r="N166" s="260"/>
      <c r="O166" s="92"/>
      <c r="P166" s="92"/>
      <c r="Q166" s="92"/>
      <c r="R166" s="92"/>
      <c r="S166" s="92"/>
      <c r="T166" s="93"/>
      <c r="U166" s="39"/>
      <c r="V166" s="39"/>
      <c r="W166" s="39"/>
      <c r="X166" s="39"/>
      <c r="Y166" s="39"/>
      <c r="Z166" s="39"/>
      <c r="AA166" s="39"/>
      <c r="AB166" s="39"/>
      <c r="AC166" s="39"/>
      <c r="AD166" s="39"/>
      <c r="AE166" s="39"/>
      <c r="AT166" s="17" t="s">
        <v>158</v>
      </c>
      <c r="AU166" s="17" t="s">
        <v>97</v>
      </c>
    </row>
    <row r="167" s="13" customFormat="1">
      <c r="A167" s="13"/>
      <c r="B167" s="262"/>
      <c r="C167" s="263"/>
      <c r="D167" s="257" t="s">
        <v>160</v>
      </c>
      <c r="E167" s="264" t="s">
        <v>1</v>
      </c>
      <c r="F167" s="265" t="s">
        <v>181</v>
      </c>
      <c r="G167" s="263"/>
      <c r="H167" s="264" t="s">
        <v>1</v>
      </c>
      <c r="I167" s="266"/>
      <c r="J167" s="263"/>
      <c r="K167" s="263"/>
      <c r="L167" s="267"/>
      <c r="M167" s="268"/>
      <c r="N167" s="269"/>
      <c r="O167" s="269"/>
      <c r="P167" s="269"/>
      <c r="Q167" s="269"/>
      <c r="R167" s="269"/>
      <c r="S167" s="269"/>
      <c r="T167" s="270"/>
      <c r="U167" s="13"/>
      <c r="V167" s="13"/>
      <c r="W167" s="13"/>
      <c r="X167" s="13"/>
      <c r="Y167" s="13"/>
      <c r="Z167" s="13"/>
      <c r="AA167" s="13"/>
      <c r="AB167" s="13"/>
      <c r="AC167" s="13"/>
      <c r="AD167" s="13"/>
      <c r="AE167" s="13"/>
      <c r="AT167" s="271" t="s">
        <v>160</v>
      </c>
      <c r="AU167" s="271" t="s">
        <v>97</v>
      </c>
      <c r="AV167" s="13" t="s">
        <v>23</v>
      </c>
      <c r="AW167" s="13" t="s">
        <v>47</v>
      </c>
      <c r="AX167" s="13" t="s">
        <v>90</v>
      </c>
      <c r="AY167" s="271" t="s">
        <v>146</v>
      </c>
    </row>
    <row r="168" s="14" customFormat="1">
      <c r="A168" s="14"/>
      <c r="B168" s="272"/>
      <c r="C168" s="273"/>
      <c r="D168" s="257" t="s">
        <v>160</v>
      </c>
      <c r="E168" s="274" t="s">
        <v>1</v>
      </c>
      <c r="F168" s="275" t="s">
        <v>182</v>
      </c>
      <c r="G168" s="273"/>
      <c r="H168" s="276">
        <v>27.25</v>
      </c>
      <c r="I168" s="277"/>
      <c r="J168" s="273"/>
      <c r="K168" s="273"/>
      <c r="L168" s="278"/>
      <c r="M168" s="279"/>
      <c r="N168" s="280"/>
      <c r="O168" s="280"/>
      <c r="P168" s="280"/>
      <c r="Q168" s="280"/>
      <c r="R168" s="280"/>
      <c r="S168" s="280"/>
      <c r="T168" s="281"/>
      <c r="U168" s="14"/>
      <c r="V168" s="14"/>
      <c r="W168" s="14"/>
      <c r="X168" s="14"/>
      <c r="Y168" s="14"/>
      <c r="Z168" s="14"/>
      <c r="AA168" s="14"/>
      <c r="AB168" s="14"/>
      <c r="AC168" s="14"/>
      <c r="AD168" s="14"/>
      <c r="AE168" s="14"/>
      <c r="AT168" s="282" t="s">
        <v>160</v>
      </c>
      <c r="AU168" s="282" t="s">
        <v>97</v>
      </c>
      <c r="AV168" s="14" t="s">
        <v>97</v>
      </c>
      <c r="AW168" s="14" t="s">
        <v>47</v>
      </c>
      <c r="AX168" s="14" t="s">
        <v>90</v>
      </c>
      <c r="AY168" s="282" t="s">
        <v>146</v>
      </c>
    </row>
    <row r="169" s="2" customFormat="1" ht="33" customHeight="1">
      <c r="A169" s="39"/>
      <c r="B169" s="40"/>
      <c r="C169" s="244" t="s">
        <v>202</v>
      </c>
      <c r="D169" s="244" t="s">
        <v>149</v>
      </c>
      <c r="E169" s="245" t="s">
        <v>203</v>
      </c>
      <c r="F169" s="246" t="s">
        <v>204</v>
      </c>
      <c r="G169" s="247" t="s">
        <v>177</v>
      </c>
      <c r="H169" s="248">
        <v>54.5</v>
      </c>
      <c r="I169" s="249"/>
      <c r="J169" s="250">
        <f>ROUND(I169*H169,2)</f>
        <v>0</v>
      </c>
      <c r="K169" s="246" t="s">
        <v>153</v>
      </c>
      <c r="L169" s="45"/>
      <c r="M169" s="251" t="s">
        <v>1</v>
      </c>
      <c r="N169" s="252" t="s">
        <v>55</v>
      </c>
      <c r="O169" s="92"/>
      <c r="P169" s="253">
        <f>O169*H169</f>
        <v>0</v>
      </c>
      <c r="Q169" s="253">
        <v>0</v>
      </c>
      <c r="R169" s="253">
        <f>Q169*H169</f>
        <v>0</v>
      </c>
      <c r="S169" s="253">
        <v>0</v>
      </c>
      <c r="T169" s="254">
        <f>S169*H169</f>
        <v>0</v>
      </c>
      <c r="U169" s="39"/>
      <c r="V169" s="39"/>
      <c r="W169" s="39"/>
      <c r="X169" s="39"/>
      <c r="Y169" s="39"/>
      <c r="Z169" s="39"/>
      <c r="AA169" s="39"/>
      <c r="AB169" s="39"/>
      <c r="AC169" s="39"/>
      <c r="AD169" s="39"/>
      <c r="AE169" s="39"/>
      <c r="AR169" s="255" t="s">
        <v>154</v>
      </c>
      <c r="AT169" s="255" t="s">
        <v>149</v>
      </c>
      <c r="AU169" s="255" t="s">
        <v>97</v>
      </c>
      <c r="AY169" s="17" t="s">
        <v>146</v>
      </c>
      <c r="BE169" s="256">
        <f>IF(N169="základní",J169,0)</f>
        <v>0</v>
      </c>
      <c r="BF169" s="256">
        <f>IF(N169="snížená",J169,0)</f>
        <v>0</v>
      </c>
      <c r="BG169" s="256">
        <f>IF(N169="zákl. přenesená",J169,0)</f>
        <v>0</v>
      </c>
      <c r="BH169" s="256">
        <f>IF(N169="sníž. přenesená",J169,0)</f>
        <v>0</v>
      </c>
      <c r="BI169" s="256">
        <f>IF(N169="nulová",J169,0)</f>
        <v>0</v>
      </c>
      <c r="BJ169" s="17" t="s">
        <v>23</v>
      </c>
      <c r="BK169" s="256">
        <f>ROUND(I169*H169,2)</f>
        <v>0</v>
      </c>
      <c r="BL169" s="17" t="s">
        <v>154</v>
      </c>
      <c r="BM169" s="255" t="s">
        <v>205</v>
      </c>
    </row>
    <row r="170" s="2" customFormat="1">
      <c r="A170" s="39"/>
      <c r="B170" s="40"/>
      <c r="C170" s="41"/>
      <c r="D170" s="257" t="s">
        <v>156</v>
      </c>
      <c r="E170" s="41"/>
      <c r="F170" s="258" t="s">
        <v>206</v>
      </c>
      <c r="G170" s="41"/>
      <c r="H170" s="41"/>
      <c r="I170" s="155"/>
      <c r="J170" s="41"/>
      <c r="K170" s="41"/>
      <c r="L170" s="45"/>
      <c r="M170" s="259"/>
      <c r="N170" s="260"/>
      <c r="O170" s="92"/>
      <c r="P170" s="92"/>
      <c r="Q170" s="92"/>
      <c r="R170" s="92"/>
      <c r="S170" s="92"/>
      <c r="T170" s="93"/>
      <c r="U170" s="39"/>
      <c r="V170" s="39"/>
      <c r="W170" s="39"/>
      <c r="X170" s="39"/>
      <c r="Y170" s="39"/>
      <c r="Z170" s="39"/>
      <c r="AA170" s="39"/>
      <c r="AB170" s="39"/>
      <c r="AC170" s="39"/>
      <c r="AD170" s="39"/>
      <c r="AE170" s="39"/>
      <c r="AT170" s="17" t="s">
        <v>156</v>
      </c>
      <c r="AU170" s="17" t="s">
        <v>97</v>
      </c>
    </row>
    <row r="171" s="2" customFormat="1">
      <c r="A171" s="39"/>
      <c r="B171" s="40"/>
      <c r="C171" s="41"/>
      <c r="D171" s="257" t="s">
        <v>158</v>
      </c>
      <c r="E171" s="41"/>
      <c r="F171" s="261" t="s">
        <v>196</v>
      </c>
      <c r="G171" s="41"/>
      <c r="H171" s="41"/>
      <c r="I171" s="155"/>
      <c r="J171" s="41"/>
      <c r="K171" s="41"/>
      <c r="L171" s="45"/>
      <c r="M171" s="259"/>
      <c r="N171" s="260"/>
      <c r="O171" s="92"/>
      <c r="P171" s="92"/>
      <c r="Q171" s="92"/>
      <c r="R171" s="92"/>
      <c r="S171" s="92"/>
      <c r="T171" s="93"/>
      <c r="U171" s="39"/>
      <c r="V171" s="39"/>
      <c r="W171" s="39"/>
      <c r="X171" s="39"/>
      <c r="Y171" s="39"/>
      <c r="Z171" s="39"/>
      <c r="AA171" s="39"/>
      <c r="AB171" s="39"/>
      <c r="AC171" s="39"/>
      <c r="AD171" s="39"/>
      <c r="AE171" s="39"/>
      <c r="AT171" s="17" t="s">
        <v>158</v>
      </c>
      <c r="AU171" s="17" t="s">
        <v>97</v>
      </c>
    </row>
    <row r="172" s="13" customFormat="1">
      <c r="A172" s="13"/>
      <c r="B172" s="262"/>
      <c r="C172" s="263"/>
      <c r="D172" s="257" t="s">
        <v>160</v>
      </c>
      <c r="E172" s="264" t="s">
        <v>1</v>
      </c>
      <c r="F172" s="265" t="s">
        <v>207</v>
      </c>
      <c r="G172" s="263"/>
      <c r="H172" s="264" t="s">
        <v>1</v>
      </c>
      <c r="I172" s="266"/>
      <c r="J172" s="263"/>
      <c r="K172" s="263"/>
      <c r="L172" s="267"/>
      <c r="M172" s="268"/>
      <c r="N172" s="269"/>
      <c r="O172" s="269"/>
      <c r="P172" s="269"/>
      <c r="Q172" s="269"/>
      <c r="R172" s="269"/>
      <c r="S172" s="269"/>
      <c r="T172" s="270"/>
      <c r="U172" s="13"/>
      <c r="V172" s="13"/>
      <c r="W172" s="13"/>
      <c r="X172" s="13"/>
      <c r="Y172" s="13"/>
      <c r="Z172" s="13"/>
      <c r="AA172" s="13"/>
      <c r="AB172" s="13"/>
      <c r="AC172" s="13"/>
      <c r="AD172" s="13"/>
      <c r="AE172" s="13"/>
      <c r="AT172" s="271" t="s">
        <v>160</v>
      </c>
      <c r="AU172" s="271" t="s">
        <v>97</v>
      </c>
      <c r="AV172" s="13" t="s">
        <v>23</v>
      </c>
      <c r="AW172" s="13" t="s">
        <v>47</v>
      </c>
      <c r="AX172" s="13" t="s">
        <v>90</v>
      </c>
      <c r="AY172" s="271" t="s">
        <v>146</v>
      </c>
    </row>
    <row r="173" s="13" customFormat="1">
      <c r="A173" s="13"/>
      <c r="B173" s="262"/>
      <c r="C173" s="263"/>
      <c r="D173" s="257" t="s">
        <v>160</v>
      </c>
      <c r="E173" s="264" t="s">
        <v>1</v>
      </c>
      <c r="F173" s="265" t="s">
        <v>181</v>
      </c>
      <c r="G173" s="263"/>
      <c r="H173" s="264" t="s">
        <v>1</v>
      </c>
      <c r="I173" s="266"/>
      <c r="J173" s="263"/>
      <c r="K173" s="263"/>
      <c r="L173" s="267"/>
      <c r="M173" s="268"/>
      <c r="N173" s="269"/>
      <c r="O173" s="269"/>
      <c r="P173" s="269"/>
      <c r="Q173" s="269"/>
      <c r="R173" s="269"/>
      <c r="S173" s="269"/>
      <c r="T173" s="270"/>
      <c r="U173" s="13"/>
      <c r="V173" s="13"/>
      <c r="W173" s="13"/>
      <c r="X173" s="13"/>
      <c r="Y173" s="13"/>
      <c r="Z173" s="13"/>
      <c r="AA173" s="13"/>
      <c r="AB173" s="13"/>
      <c r="AC173" s="13"/>
      <c r="AD173" s="13"/>
      <c r="AE173" s="13"/>
      <c r="AT173" s="271" t="s">
        <v>160</v>
      </c>
      <c r="AU173" s="271" t="s">
        <v>97</v>
      </c>
      <c r="AV173" s="13" t="s">
        <v>23</v>
      </c>
      <c r="AW173" s="13" t="s">
        <v>47</v>
      </c>
      <c r="AX173" s="13" t="s">
        <v>90</v>
      </c>
      <c r="AY173" s="271" t="s">
        <v>146</v>
      </c>
    </row>
    <row r="174" s="14" customFormat="1">
      <c r="A174" s="14"/>
      <c r="B174" s="272"/>
      <c r="C174" s="273"/>
      <c r="D174" s="257" t="s">
        <v>160</v>
      </c>
      <c r="E174" s="274" t="s">
        <v>1</v>
      </c>
      <c r="F174" s="275" t="s">
        <v>208</v>
      </c>
      <c r="G174" s="273"/>
      <c r="H174" s="276">
        <v>54.5</v>
      </c>
      <c r="I174" s="277"/>
      <c r="J174" s="273"/>
      <c r="K174" s="273"/>
      <c r="L174" s="278"/>
      <c r="M174" s="279"/>
      <c r="N174" s="280"/>
      <c r="O174" s="280"/>
      <c r="P174" s="280"/>
      <c r="Q174" s="280"/>
      <c r="R174" s="280"/>
      <c r="S174" s="280"/>
      <c r="T174" s="281"/>
      <c r="U174" s="14"/>
      <c r="V174" s="14"/>
      <c r="W174" s="14"/>
      <c r="X174" s="14"/>
      <c r="Y174" s="14"/>
      <c r="Z174" s="14"/>
      <c r="AA174" s="14"/>
      <c r="AB174" s="14"/>
      <c r="AC174" s="14"/>
      <c r="AD174" s="14"/>
      <c r="AE174" s="14"/>
      <c r="AT174" s="282" t="s">
        <v>160</v>
      </c>
      <c r="AU174" s="282" t="s">
        <v>97</v>
      </c>
      <c r="AV174" s="14" t="s">
        <v>97</v>
      </c>
      <c r="AW174" s="14" t="s">
        <v>47</v>
      </c>
      <c r="AX174" s="14" t="s">
        <v>23</v>
      </c>
      <c r="AY174" s="282" t="s">
        <v>146</v>
      </c>
    </row>
    <row r="175" s="2" customFormat="1" ht="21.75" customHeight="1">
      <c r="A175" s="39"/>
      <c r="B175" s="40"/>
      <c r="C175" s="244" t="s">
        <v>209</v>
      </c>
      <c r="D175" s="244" t="s">
        <v>149</v>
      </c>
      <c r="E175" s="245" t="s">
        <v>210</v>
      </c>
      <c r="F175" s="246" t="s">
        <v>211</v>
      </c>
      <c r="G175" s="247" t="s">
        <v>212</v>
      </c>
      <c r="H175" s="248">
        <v>49.049999999999997</v>
      </c>
      <c r="I175" s="249"/>
      <c r="J175" s="250">
        <f>ROUND(I175*H175,2)</f>
        <v>0</v>
      </c>
      <c r="K175" s="246" t="s">
        <v>153</v>
      </c>
      <c r="L175" s="45"/>
      <c r="M175" s="251" t="s">
        <v>1</v>
      </c>
      <c r="N175" s="252" t="s">
        <v>55</v>
      </c>
      <c r="O175" s="92"/>
      <c r="P175" s="253">
        <f>O175*H175</f>
        <v>0</v>
      </c>
      <c r="Q175" s="253">
        <v>0</v>
      </c>
      <c r="R175" s="253">
        <f>Q175*H175</f>
        <v>0</v>
      </c>
      <c r="S175" s="253">
        <v>0</v>
      </c>
      <c r="T175" s="254">
        <f>S175*H175</f>
        <v>0</v>
      </c>
      <c r="U175" s="39"/>
      <c r="V175" s="39"/>
      <c r="W175" s="39"/>
      <c r="X175" s="39"/>
      <c r="Y175" s="39"/>
      <c r="Z175" s="39"/>
      <c r="AA175" s="39"/>
      <c r="AB175" s="39"/>
      <c r="AC175" s="39"/>
      <c r="AD175" s="39"/>
      <c r="AE175" s="39"/>
      <c r="AR175" s="255" t="s">
        <v>154</v>
      </c>
      <c r="AT175" s="255" t="s">
        <v>149</v>
      </c>
      <c r="AU175" s="255" t="s">
        <v>97</v>
      </c>
      <c r="AY175" s="17" t="s">
        <v>146</v>
      </c>
      <c r="BE175" s="256">
        <f>IF(N175="základní",J175,0)</f>
        <v>0</v>
      </c>
      <c r="BF175" s="256">
        <f>IF(N175="snížená",J175,0)</f>
        <v>0</v>
      </c>
      <c r="BG175" s="256">
        <f>IF(N175="zákl. přenesená",J175,0)</f>
        <v>0</v>
      </c>
      <c r="BH175" s="256">
        <f>IF(N175="sníž. přenesená",J175,0)</f>
        <v>0</v>
      </c>
      <c r="BI175" s="256">
        <f>IF(N175="nulová",J175,0)</f>
        <v>0</v>
      </c>
      <c r="BJ175" s="17" t="s">
        <v>23</v>
      </c>
      <c r="BK175" s="256">
        <f>ROUND(I175*H175,2)</f>
        <v>0</v>
      </c>
      <c r="BL175" s="17" t="s">
        <v>154</v>
      </c>
      <c r="BM175" s="255" t="s">
        <v>213</v>
      </c>
    </row>
    <row r="176" s="2" customFormat="1">
      <c r="A176" s="39"/>
      <c r="B176" s="40"/>
      <c r="C176" s="41"/>
      <c r="D176" s="257" t="s">
        <v>156</v>
      </c>
      <c r="E176" s="41"/>
      <c r="F176" s="258" t="s">
        <v>214</v>
      </c>
      <c r="G176" s="41"/>
      <c r="H176" s="41"/>
      <c r="I176" s="155"/>
      <c r="J176" s="41"/>
      <c r="K176" s="41"/>
      <c r="L176" s="45"/>
      <c r="M176" s="259"/>
      <c r="N176" s="260"/>
      <c r="O176" s="92"/>
      <c r="P176" s="92"/>
      <c r="Q176" s="92"/>
      <c r="R176" s="92"/>
      <c r="S176" s="92"/>
      <c r="T176" s="93"/>
      <c r="U176" s="39"/>
      <c r="V176" s="39"/>
      <c r="W176" s="39"/>
      <c r="X176" s="39"/>
      <c r="Y176" s="39"/>
      <c r="Z176" s="39"/>
      <c r="AA176" s="39"/>
      <c r="AB176" s="39"/>
      <c r="AC176" s="39"/>
      <c r="AD176" s="39"/>
      <c r="AE176" s="39"/>
      <c r="AT176" s="17" t="s">
        <v>156</v>
      </c>
      <c r="AU176" s="17" t="s">
        <v>97</v>
      </c>
    </row>
    <row r="177" s="13" customFormat="1">
      <c r="A177" s="13"/>
      <c r="B177" s="262"/>
      <c r="C177" s="263"/>
      <c r="D177" s="257" t="s">
        <v>160</v>
      </c>
      <c r="E177" s="264" t="s">
        <v>1</v>
      </c>
      <c r="F177" s="265" t="s">
        <v>181</v>
      </c>
      <c r="G177" s="263"/>
      <c r="H177" s="264" t="s">
        <v>1</v>
      </c>
      <c r="I177" s="266"/>
      <c r="J177" s="263"/>
      <c r="K177" s="263"/>
      <c r="L177" s="267"/>
      <c r="M177" s="268"/>
      <c r="N177" s="269"/>
      <c r="O177" s="269"/>
      <c r="P177" s="269"/>
      <c r="Q177" s="269"/>
      <c r="R177" s="269"/>
      <c r="S177" s="269"/>
      <c r="T177" s="270"/>
      <c r="U177" s="13"/>
      <c r="V177" s="13"/>
      <c r="W177" s="13"/>
      <c r="X177" s="13"/>
      <c r="Y177" s="13"/>
      <c r="Z177" s="13"/>
      <c r="AA177" s="13"/>
      <c r="AB177" s="13"/>
      <c r="AC177" s="13"/>
      <c r="AD177" s="13"/>
      <c r="AE177" s="13"/>
      <c r="AT177" s="271" t="s">
        <v>160</v>
      </c>
      <c r="AU177" s="271" t="s">
        <v>97</v>
      </c>
      <c r="AV177" s="13" t="s">
        <v>23</v>
      </c>
      <c r="AW177" s="13" t="s">
        <v>47</v>
      </c>
      <c r="AX177" s="13" t="s">
        <v>90</v>
      </c>
      <c r="AY177" s="271" t="s">
        <v>146</v>
      </c>
    </row>
    <row r="178" s="14" customFormat="1">
      <c r="A178" s="14"/>
      <c r="B178" s="272"/>
      <c r="C178" s="273"/>
      <c r="D178" s="257" t="s">
        <v>160</v>
      </c>
      <c r="E178" s="274" t="s">
        <v>1</v>
      </c>
      <c r="F178" s="275" t="s">
        <v>215</v>
      </c>
      <c r="G178" s="273"/>
      <c r="H178" s="276">
        <v>49.050000000000004</v>
      </c>
      <c r="I178" s="277"/>
      <c r="J178" s="273"/>
      <c r="K178" s="273"/>
      <c r="L178" s="278"/>
      <c r="M178" s="279"/>
      <c r="N178" s="280"/>
      <c r="O178" s="280"/>
      <c r="P178" s="280"/>
      <c r="Q178" s="280"/>
      <c r="R178" s="280"/>
      <c r="S178" s="280"/>
      <c r="T178" s="281"/>
      <c r="U178" s="14"/>
      <c r="V178" s="14"/>
      <c r="W178" s="14"/>
      <c r="X178" s="14"/>
      <c r="Y178" s="14"/>
      <c r="Z178" s="14"/>
      <c r="AA178" s="14"/>
      <c r="AB178" s="14"/>
      <c r="AC178" s="14"/>
      <c r="AD178" s="14"/>
      <c r="AE178" s="14"/>
      <c r="AT178" s="282" t="s">
        <v>160</v>
      </c>
      <c r="AU178" s="282" t="s">
        <v>97</v>
      </c>
      <c r="AV178" s="14" t="s">
        <v>97</v>
      </c>
      <c r="AW178" s="14" t="s">
        <v>47</v>
      </c>
      <c r="AX178" s="14" t="s">
        <v>23</v>
      </c>
      <c r="AY178" s="282" t="s">
        <v>146</v>
      </c>
    </row>
    <row r="179" s="2" customFormat="1" ht="21.75" customHeight="1">
      <c r="A179" s="39"/>
      <c r="B179" s="40"/>
      <c r="C179" s="244" t="s">
        <v>28</v>
      </c>
      <c r="D179" s="244" t="s">
        <v>149</v>
      </c>
      <c r="E179" s="245" t="s">
        <v>216</v>
      </c>
      <c r="F179" s="246" t="s">
        <v>217</v>
      </c>
      <c r="G179" s="247" t="s">
        <v>152</v>
      </c>
      <c r="H179" s="248">
        <v>7.9400000000000004</v>
      </c>
      <c r="I179" s="249"/>
      <c r="J179" s="250">
        <f>ROUND(I179*H179,2)</f>
        <v>0</v>
      </c>
      <c r="K179" s="246" t="s">
        <v>153</v>
      </c>
      <c r="L179" s="45"/>
      <c r="M179" s="251" t="s">
        <v>1</v>
      </c>
      <c r="N179" s="252" t="s">
        <v>55</v>
      </c>
      <c r="O179" s="92"/>
      <c r="P179" s="253">
        <f>O179*H179</f>
        <v>0</v>
      </c>
      <c r="Q179" s="253">
        <v>0</v>
      </c>
      <c r="R179" s="253">
        <f>Q179*H179</f>
        <v>0</v>
      </c>
      <c r="S179" s="253">
        <v>0</v>
      </c>
      <c r="T179" s="254">
        <f>S179*H179</f>
        <v>0</v>
      </c>
      <c r="U179" s="39"/>
      <c r="V179" s="39"/>
      <c r="W179" s="39"/>
      <c r="X179" s="39"/>
      <c r="Y179" s="39"/>
      <c r="Z179" s="39"/>
      <c r="AA179" s="39"/>
      <c r="AB179" s="39"/>
      <c r="AC179" s="39"/>
      <c r="AD179" s="39"/>
      <c r="AE179" s="39"/>
      <c r="AR179" s="255" t="s">
        <v>154</v>
      </c>
      <c r="AT179" s="255" t="s">
        <v>149</v>
      </c>
      <c r="AU179" s="255" t="s">
        <v>97</v>
      </c>
      <c r="AY179" s="17" t="s">
        <v>146</v>
      </c>
      <c r="BE179" s="256">
        <f>IF(N179="základní",J179,0)</f>
        <v>0</v>
      </c>
      <c r="BF179" s="256">
        <f>IF(N179="snížená",J179,0)</f>
        <v>0</v>
      </c>
      <c r="BG179" s="256">
        <f>IF(N179="zákl. přenesená",J179,0)</f>
        <v>0</v>
      </c>
      <c r="BH179" s="256">
        <f>IF(N179="sníž. přenesená",J179,0)</f>
        <v>0</v>
      </c>
      <c r="BI179" s="256">
        <f>IF(N179="nulová",J179,0)</f>
        <v>0</v>
      </c>
      <c r="BJ179" s="17" t="s">
        <v>23</v>
      </c>
      <c r="BK179" s="256">
        <f>ROUND(I179*H179,2)</f>
        <v>0</v>
      </c>
      <c r="BL179" s="17" t="s">
        <v>154</v>
      </c>
      <c r="BM179" s="255" t="s">
        <v>218</v>
      </c>
    </row>
    <row r="180" s="2" customFormat="1">
      <c r="A180" s="39"/>
      <c r="B180" s="40"/>
      <c r="C180" s="41"/>
      <c r="D180" s="257" t="s">
        <v>156</v>
      </c>
      <c r="E180" s="41"/>
      <c r="F180" s="258" t="s">
        <v>219</v>
      </c>
      <c r="G180" s="41"/>
      <c r="H180" s="41"/>
      <c r="I180" s="155"/>
      <c r="J180" s="41"/>
      <c r="K180" s="41"/>
      <c r="L180" s="45"/>
      <c r="M180" s="259"/>
      <c r="N180" s="260"/>
      <c r="O180" s="92"/>
      <c r="P180" s="92"/>
      <c r="Q180" s="92"/>
      <c r="R180" s="92"/>
      <c r="S180" s="92"/>
      <c r="T180" s="93"/>
      <c r="U180" s="39"/>
      <c r="V180" s="39"/>
      <c r="W180" s="39"/>
      <c r="X180" s="39"/>
      <c r="Y180" s="39"/>
      <c r="Z180" s="39"/>
      <c r="AA180" s="39"/>
      <c r="AB180" s="39"/>
      <c r="AC180" s="39"/>
      <c r="AD180" s="39"/>
      <c r="AE180" s="39"/>
      <c r="AT180" s="17" t="s">
        <v>156</v>
      </c>
      <c r="AU180" s="17" t="s">
        <v>97</v>
      </c>
    </row>
    <row r="181" s="2" customFormat="1">
      <c r="A181" s="39"/>
      <c r="B181" s="40"/>
      <c r="C181" s="41"/>
      <c r="D181" s="257" t="s">
        <v>158</v>
      </c>
      <c r="E181" s="41"/>
      <c r="F181" s="261" t="s">
        <v>220</v>
      </c>
      <c r="G181" s="41"/>
      <c r="H181" s="41"/>
      <c r="I181" s="155"/>
      <c r="J181" s="41"/>
      <c r="K181" s="41"/>
      <c r="L181" s="45"/>
      <c r="M181" s="259"/>
      <c r="N181" s="260"/>
      <c r="O181" s="92"/>
      <c r="P181" s="92"/>
      <c r="Q181" s="92"/>
      <c r="R181" s="92"/>
      <c r="S181" s="92"/>
      <c r="T181" s="93"/>
      <c r="U181" s="39"/>
      <c r="V181" s="39"/>
      <c r="W181" s="39"/>
      <c r="X181" s="39"/>
      <c r="Y181" s="39"/>
      <c r="Z181" s="39"/>
      <c r="AA181" s="39"/>
      <c r="AB181" s="39"/>
      <c r="AC181" s="39"/>
      <c r="AD181" s="39"/>
      <c r="AE181" s="39"/>
      <c r="AT181" s="17" t="s">
        <v>158</v>
      </c>
      <c r="AU181" s="17" t="s">
        <v>97</v>
      </c>
    </row>
    <row r="182" s="13" customFormat="1">
      <c r="A182" s="13"/>
      <c r="B182" s="262"/>
      <c r="C182" s="263"/>
      <c r="D182" s="257" t="s">
        <v>160</v>
      </c>
      <c r="E182" s="264" t="s">
        <v>1</v>
      </c>
      <c r="F182" s="265" t="s">
        <v>221</v>
      </c>
      <c r="G182" s="263"/>
      <c r="H182" s="264" t="s">
        <v>1</v>
      </c>
      <c r="I182" s="266"/>
      <c r="J182" s="263"/>
      <c r="K182" s="263"/>
      <c r="L182" s="267"/>
      <c r="M182" s="268"/>
      <c r="N182" s="269"/>
      <c r="O182" s="269"/>
      <c r="P182" s="269"/>
      <c r="Q182" s="269"/>
      <c r="R182" s="269"/>
      <c r="S182" s="269"/>
      <c r="T182" s="270"/>
      <c r="U182" s="13"/>
      <c r="V182" s="13"/>
      <c r="W182" s="13"/>
      <c r="X182" s="13"/>
      <c r="Y182" s="13"/>
      <c r="Z182" s="13"/>
      <c r="AA182" s="13"/>
      <c r="AB182" s="13"/>
      <c r="AC182" s="13"/>
      <c r="AD182" s="13"/>
      <c r="AE182" s="13"/>
      <c r="AT182" s="271" t="s">
        <v>160</v>
      </c>
      <c r="AU182" s="271" t="s">
        <v>97</v>
      </c>
      <c r="AV182" s="13" t="s">
        <v>23</v>
      </c>
      <c r="AW182" s="13" t="s">
        <v>47</v>
      </c>
      <c r="AX182" s="13" t="s">
        <v>90</v>
      </c>
      <c r="AY182" s="271" t="s">
        <v>146</v>
      </c>
    </row>
    <row r="183" s="14" customFormat="1">
      <c r="A183" s="14"/>
      <c r="B183" s="272"/>
      <c r="C183" s="273"/>
      <c r="D183" s="257" t="s">
        <v>160</v>
      </c>
      <c r="E183" s="274" t="s">
        <v>1</v>
      </c>
      <c r="F183" s="275" t="s">
        <v>222</v>
      </c>
      <c r="G183" s="273"/>
      <c r="H183" s="276">
        <v>7.9400000000000004</v>
      </c>
      <c r="I183" s="277"/>
      <c r="J183" s="273"/>
      <c r="K183" s="273"/>
      <c r="L183" s="278"/>
      <c r="M183" s="279"/>
      <c r="N183" s="280"/>
      <c r="O183" s="280"/>
      <c r="P183" s="280"/>
      <c r="Q183" s="280"/>
      <c r="R183" s="280"/>
      <c r="S183" s="280"/>
      <c r="T183" s="281"/>
      <c r="U183" s="14"/>
      <c r="V183" s="14"/>
      <c r="W183" s="14"/>
      <c r="X183" s="14"/>
      <c r="Y183" s="14"/>
      <c r="Z183" s="14"/>
      <c r="AA183" s="14"/>
      <c r="AB183" s="14"/>
      <c r="AC183" s="14"/>
      <c r="AD183" s="14"/>
      <c r="AE183" s="14"/>
      <c r="AT183" s="282" t="s">
        <v>160</v>
      </c>
      <c r="AU183" s="282" t="s">
        <v>97</v>
      </c>
      <c r="AV183" s="14" t="s">
        <v>97</v>
      </c>
      <c r="AW183" s="14" t="s">
        <v>47</v>
      </c>
      <c r="AX183" s="14" t="s">
        <v>90</v>
      </c>
      <c r="AY183" s="282" t="s">
        <v>146</v>
      </c>
    </row>
    <row r="184" s="2" customFormat="1" ht="16.5" customHeight="1">
      <c r="A184" s="39"/>
      <c r="B184" s="40"/>
      <c r="C184" s="283" t="s">
        <v>223</v>
      </c>
      <c r="D184" s="283" t="s">
        <v>224</v>
      </c>
      <c r="E184" s="284" t="s">
        <v>225</v>
      </c>
      <c r="F184" s="285" t="s">
        <v>226</v>
      </c>
      <c r="G184" s="286" t="s">
        <v>212</v>
      </c>
      <c r="H184" s="287">
        <v>1.4290000000000001</v>
      </c>
      <c r="I184" s="288"/>
      <c r="J184" s="289">
        <f>ROUND(I184*H184,2)</f>
        <v>0</v>
      </c>
      <c r="K184" s="285" t="s">
        <v>153</v>
      </c>
      <c r="L184" s="290"/>
      <c r="M184" s="291" t="s">
        <v>1</v>
      </c>
      <c r="N184" s="292" t="s">
        <v>55</v>
      </c>
      <c r="O184" s="92"/>
      <c r="P184" s="253">
        <f>O184*H184</f>
        <v>0</v>
      </c>
      <c r="Q184" s="253">
        <v>1</v>
      </c>
      <c r="R184" s="253">
        <f>Q184*H184</f>
        <v>1.4290000000000001</v>
      </c>
      <c r="S184" s="253">
        <v>0</v>
      </c>
      <c r="T184" s="254">
        <f>S184*H184</f>
        <v>0</v>
      </c>
      <c r="U184" s="39"/>
      <c r="V184" s="39"/>
      <c r="W184" s="39"/>
      <c r="X184" s="39"/>
      <c r="Y184" s="39"/>
      <c r="Z184" s="39"/>
      <c r="AA184" s="39"/>
      <c r="AB184" s="39"/>
      <c r="AC184" s="39"/>
      <c r="AD184" s="39"/>
      <c r="AE184" s="39"/>
      <c r="AR184" s="255" t="s">
        <v>202</v>
      </c>
      <c r="AT184" s="255" t="s">
        <v>224</v>
      </c>
      <c r="AU184" s="255" t="s">
        <v>97</v>
      </c>
      <c r="AY184" s="17" t="s">
        <v>146</v>
      </c>
      <c r="BE184" s="256">
        <f>IF(N184="základní",J184,0)</f>
        <v>0</v>
      </c>
      <c r="BF184" s="256">
        <f>IF(N184="snížená",J184,0)</f>
        <v>0</v>
      </c>
      <c r="BG184" s="256">
        <f>IF(N184="zákl. přenesená",J184,0)</f>
        <v>0</v>
      </c>
      <c r="BH184" s="256">
        <f>IF(N184="sníž. přenesená",J184,0)</f>
        <v>0</v>
      </c>
      <c r="BI184" s="256">
        <f>IF(N184="nulová",J184,0)</f>
        <v>0</v>
      </c>
      <c r="BJ184" s="17" t="s">
        <v>23</v>
      </c>
      <c r="BK184" s="256">
        <f>ROUND(I184*H184,2)</f>
        <v>0</v>
      </c>
      <c r="BL184" s="17" t="s">
        <v>154</v>
      </c>
      <c r="BM184" s="255" t="s">
        <v>227</v>
      </c>
    </row>
    <row r="185" s="2" customFormat="1">
      <c r="A185" s="39"/>
      <c r="B185" s="40"/>
      <c r="C185" s="41"/>
      <c r="D185" s="257" t="s">
        <v>156</v>
      </c>
      <c r="E185" s="41"/>
      <c r="F185" s="258" t="s">
        <v>226</v>
      </c>
      <c r="G185" s="41"/>
      <c r="H185" s="41"/>
      <c r="I185" s="155"/>
      <c r="J185" s="41"/>
      <c r="K185" s="41"/>
      <c r="L185" s="45"/>
      <c r="M185" s="259"/>
      <c r="N185" s="260"/>
      <c r="O185" s="92"/>
      <c r="P185" s="92"/>
      <c r="Q185" s="92"/>
      <c r="R185" s="92"/>
      <c r="S185" s="92"/>
      <c r="T185" s="93"/>
      <c r="U185" s="39"/>
      <c r="V185" s="39"/>
      <c r="W185" s="39"/>
      <c r="X185" s="39"/>
      <c r="Y185" s="39"/>
      <c r="Z185" s="39"/>
      <c r="AA185" s="39"/>
      <c r="AB185" s="39"/>
      <c r="AC185" s="39"/>
      <c r="AD185" s="39"/>
      <c r="AE185" s="39"/>
      <c r="AT185" s="17" t="s">
        <v>156</v>
      </c>
      <c r="AU185" s="17" t="s">
        <v>97</v>
      </c>
    </row>
    <row r="186" s="13" customFormat="1">
      <c r="A186" s="13"/>
      <c r="B186" s="262"/>
      <c r="C186" s="263"/>
      <c r="D186" s="257" t="s">
        <v>160</v>
      </c>
      <c r="E186" s="264" t="s">
        <v>1</v>
      </c>
      <c r="F186" s="265" t="s">
        <v>221</v>
      </c>
      <c r="G186" s="263"/>
      <c r="H186" s="264" t="s">
        <v>1</v>
      </c>
      <c r="I186" s="266"/>
      <c r="J186" s="263"/>
      <c r="K186" s="263"/>
      <c r="L186" s="267"/>
      <c r="M186" s="268"/>
      <c r="N186" s="269"/>
      <c r="O186" s="269"/>
      <c r="P186" s="269"/>
      <c r="Q186" s="269"/>
      <c r="R186" s="269"/>
      <c r="S186" s="269"/>
      <c r="T186" s="270"/>
      <c r="U186" s="13"/>
      <c r="V186" s="13"/>
      <c r="W186" s="13"/>
      <c r="X186" s="13"/>
      <c r="Y186" s="13"/>
      <c r="Z186" s="13"/>
      <c r="AA186" s="13"/>
      <c r="AB186" s="13"/>
      <c r="AC186" s="13"/>
      <c r="AD186" s="13"/>
      <c r="AE186" s="13"/>
      <c r="AT186" s="271" t="s">
        <v>160</v>
      </c>
      <c r="AU186" s="271" t="s">
        <v>97</v>
      </c>
      <c r="AV186" s="13" t="s">
        <v>23</v>
      </c>
      <c r="AW186" s="13" t="s">
        <v>47</v>
      </c>
      <c r="AX186" s="13" t="s">
        <v>90</v>
      </c>
      <c r="AY186" s="271" t="s">
        <v>146</v>
      </c>
    </row>
    <row r="187" s="14" customFormat="1">
      <c r="A187" s="14"/>
      <c r="B187" s="272"/>
      <c r="C187" s="273"/>
      <c r="D187" s="257" t="s">
        <v>160</v>
      </c>
      <c r="E187" s="274" t="s">
        <v>1</v>
      </c>
      <c r="F187" s="275" t="s">
        <v>228</v>
      </c>
      <c r="G187" s="273"/>
      <c r="H187" s="276">
        <v>1.4292</v>
      </c>
      <c r="I187" s="277"/>
      <c r="J187" s="273"/>
      <c r="K187" s="273"/>
      <c r="L187" s="278"/>
      <c r="M187" s="279"/>
      <c r="N187" s="280"/>
      <c r="O187" s="280"/>
      <c r="P187" s="280"/>
      <c r="Q187" s="280"/>
      <c r="R187" s="280"/>
      <c r="S187" s="280"/>
      <c r="T187" s="281"/>
      <c r="U187" s="14"/>
      <c r="V187" s="14"/>
      <c r="W187" s="14"/>
      <c r="X187" s="14"/>
      <c r="Y187" s="14"/>
      <c r="Z187" s="14"/>
      <c r="AA187" s="14"/>
      <c r="AB187" s="14"/>
      <c r="AC187" s="14"/>
      <c r="AD187" s="14"/>
      <c r="AE187" s="14"/>
      <c r="AT187" s="282" t="s">
        <v>160</v>
      </c>
      <c r="AU187" s="282" t="s">
        <v>97</v>
      </c>
      <c r="AV187" s="14" t="s">
        <v>97</v>
      </c>
      <c r="AW187" s="14" t="s">
        <v>47</v>
      </c>
      <c r="AX187" s="14" t="s">
        <v>23</v>
      </c>
      <c r="AY187" s="282" t="s">
        <v>146</v>
      </c>
    </row>
    <row r="188" s="2" customFormat="1" ht="16.5" customHeight="1">
      <c r="A188" s="39"/>
      <c r="B188" s="40"/>
      <c r="C188" s="244" t="s">
        <v>229</v>
      </c>
      <c r="D188" s="244" t="s">
        <v>149</v>
      </c>
      <c r="E188" s="245" t="s">
        <v>230</v>
      </c>
      <c r="F188" s="246" t="s">
        <v>231</v>
      </c>
      <c r="G188" s="247" t="s">
        <v>152</v>
      </c>
      <c r="H188" s="248">
        <v>7.9400000000000004</v>
      </c>
      <c r="I188" s="249"/>
      <c r="J188" s="250">
        <f>ROUND(I188*H188,2)</f>
        <v>0</v>
      </c>
      <c r="K188" s="246" t="s">
        <v>153</v>
      </c>
      <c r="L188" s="45"/>
      <c r="M188" s="251" t="s">
        <v>1</v>
      </c>
      <c r="N188" s="252" t="s">
        <v>55</v>
      </c>
      <c r="O188" s="92"/>
      <c r="P188" s="253">
        <f>O188*H188</f>
        <v>0</v>
      </c>
      <c r="Q188" s="253">
        <v>0</v>
      </c>
      <c r="R188" s="253">
        <f>Q188*H188</f>
        <v>0</v>
      </c>
      <c r="S188" s="253">
        <v>0</v>
      </c>
      <c r="T188" s="254">
        <f>S188*H188</f>
        <v>0</v>
      </c>
      <c r="U188" s="39"/>
      <c r="V188" s="39"/>
      <c r="W188" s="39"/>
      <c r="X188" s="39"/>
      <c r="Y188" s="39"/>
      <c r="Z188" s="39"/>
      <c r="AA188" s="39"/>
      <c r="AB188" s="39"/>
      <c r="AC188" s="39"/>
      <c r="AD188" s="39"/>
      <c r="AE188" s="39"/>
      <c r="AR188" s="255" t="s">
        <v>154</v>
      </c>
      <c r="AT188" s="255" t="s">
        <v>149</v>
      </c>
      <c r="AU188" s="255" t="s">
        <v>97</v>
      </c>
      <c r="AY188" s="17" t="s">
        <v>146</v>
      </c>
      <c r="BE188" s="256">
        <f>IF(N188="základní",J188,0)</f>
        <v>0</v>
      </c>
      <c r="BF188" s="256">
        <f>IF(N188="snížená",J188,0)</f>
        <v>0</v>
      </c>
      <c r="BG188" s="256">
        <f>IF(N188="zákl. přenesená",J188,0)</f>
        <v>0</v>
      </c>
      <c r="BH188" s="256">
        <f>IF(N188="sníž. přenesená",J188,0)</f>
        <v>0</v>
      </c>
      <c r="BI188" s="256">
        <f>IF(N188="nulová",J188,0)</f>
        <v>0</v>
      </c>
      <c r="BJ188" s="17" t="s">
        <v>23</v>
      </c>
      <c r="BK188" s="256">
        <f>ROUND(I188*H188,2)</f>
        <v>0</v>
      </c>
      <c r="BL188" s="17" t="s">
        <v>154</v>
      </c>
      <c r="BM188" s="255" t="s">
        <v>232</v>
      </c>
    </row>
    <row r="189" s="2" customFormat="1">
      <c r="A189" s="39"/>
      <c r="B189" s="40"/>
      <c r="C189" s="41"/>
      <c r="D189" s="257" t="s">
        <v>156</v>
      </c>
      <c r="E189" s="41"/>
      <c r="F189" s="258" t="s">
        <v>233</v>
      </c>
      <c r="G189" s="41"/>
      <c r="H189" s="41"/>
      <c r="I189" s="155"/>
      <c r="J189" s="41"/>
      <c r="K189" s="41"/>
      <c r="L189" s="45"/>
      <c r="M189" s="259"/>
      <c r="N189" s="260"/>
      <c r="O189" s="92"/>
      <c r="P189" s="92"/>
      <c r="Q189" s="92"/>
      <c r="R189" s="92"/>
      <c r="S189" s="92"/>
      <c r="T189" s="93"/>
      <c r="U189" s="39"/>
      <c r="V189" s="39"/>
      <c r="W189" s="39"/>
      <c r="X189" s="39"/>
      <c r="Y189" s="39"/>
      <c r="Z189" s="39"/>
      <c r="AA189" s="39"/>
      <c r="AB189" s="39"/>
      <c r="AC189" s="39"/>
      <c r="AD189" s="39"/>
      <c r="AE189" s="39"/>
      <c r="AT189" s="17" t="s">
        <v>156</v>
      </c>
      <c r="AU189" s="17" t="s">
        <v>97</v>
      </c>
    </row>
    <row r="190" s="2" customFormat="1">
      <c r="A190" s="39"/>
      <c r="B190" s="40"/>
      <c r="C190" s="41"/>
      <c r="D190" s="257" t="s">
        <v>158</v>
      </c>
      <c r="E190" s="41"/>
      <c r="F190" s="261" t="s">
        <v>234</v>
      </c>
      <c r="G190" s="41"/>
      <c r="H190" s="41"/>
      <c r="I190" s="155"/>
      <c r="J190" s="41"/>
      <c r="K190" s="41"/>
      <c r="L190" s="45"/>
      <c r="M190" s="259"/>
      <c r="N190" s="260"/>
      <c r="O190" s="92"/>
      <c r="P190" s="92"/>
      <c r="Q190" s="92"/>
      <c r="R190" s="92"/>
      <c r="S190" s="92"/>
      <c r="T190" s="93"/>
      <c r="U190" s="39"/>
      <c r="V190" s="39"/>
      <c r="W190" s="39"/>
      <c r="X190" s="39"/>
      <c r="Y190" s="39"/>
      <c r="Z190" s="39"/>
      <c r="AA190" s="39"/>
      <c r="AB190" s="39"/>
      <c r="AC190" s="39"/>
      <c r="AD190" s="39"/>
      <c r="AE190" s="39"/>
      <c r="AT190" s="17" t="s">
        <v>158</v>
      </c>
      <c r="AU190" s="17" t="s">
        <v>97</v>
      </c>
    </row>
    <row r="191" s="13" customFormat="1">
      <c r="A191" s="13"/>
      <c r="B191" s="262"/>
      <c r="C191" s="263"/>
      <c r="D191" s="257" t="s">
        <v>160</v>
      </c>
      <c r="E191" s="264" t="s">
        <v>1</v>
      </c>
      <c r="F191" s="265" t="s">
        <v>221</v>
      </c>
      <c r="G191" s="263"/>
      <c r="H191" s="264" t="s">
        <v>1</v>
      </c>
      <c r="I191" s="266"/>
      <c r="J191" s="263"/>
      <c r="K191" s="263"/>
      <c r="L191" s="267"/>
      <c r="M191" s="268"/>
      <c r="N191" s="269"/>
      <c r="O191" s="269"/>
      <c r="P191" s="269"/>
      <c r="Q191" s="269"/>
      <c r="R191" s="269"/>
      <c r="S191" s="269"/>
      <c r="T191" s="270"/>
      <c r="U191" s="13"/>
      <c r="V191" s="13"/>
      <c r="W191" s="13"/>
      <c r="X191" s="13"/>
      <c r="Y191" s="13"/>
      <c r="Z191" s="13"/>
      <c r="AA191" s="13"/>
      <c r="AB191" s="13"/>
      <c r="AC191" s="13"/>
      <c r="AD191" s="13"/>
      <c r="AE191" s="13"/>
      <c r="AT191" s="271" t="s">
        <v>160</v>
      </c>
      <c r="AU191" s="271" t="s">
        <v>97</v>
      </c>
      <c r="AV191" s="13" t="s">
        <v>23</v>
      </c>
      <c r="AW191" s="13" t="s">
        <v>47</v>
      </c>
      <c r="AX191" s="13" t="s">
        <v>90</v>
      </c>
      <c r="AY191" s="271" t="s">
        <v>146</v>
      </c>
    </row>
    <row r="192" s="14" customFormat="1">
      <c r="A192" s="14"/>
      <c r="B192" s="272"/>
      <c r="C192" s="273"/>
      <c r="D192" s="257" t="s">
        <v>160</v>
      </c>
      <c r="E192" s="274" t="s">
        <v>1</v>
      </c>
      <c r="F192" s="275" t="s">
        <v>222</v>
      </c>
      <c r="G192" s="273"/>
      <c r="H192" s="276">
        <v>7.9400000000000004</v>
      </c>
      <c r="I192" s="277"/>
      <c r="J192" s="273"/>
      <c r="K192" s="273"/>
      <c r="L192" s="278"/>
      <c r="M192" s="279"/>
      <c r="N192" s="280"/>
      <c r="O192" s="280"/>
      <c r="P192" s="280"/>
      <c r="Q192" s="280"/>
      <c r="R192" s="280"/>
      <c r="S192" s="280"/>
      <c r="T192" s="281"/>
      <c r="U192" s="14"/>
      <c r="V192" s="14"/>
      <c r="W192" s="14"/>
      <c r="X192" s="14"/>
      <c r="Y192" s="14"/>
      <c r="Z192" s="14"/>
      <c r="AA192" s="14"/>
      <c r="AB192" s="14"/>
      <c r="AC192" s="14"/>
      <c r="AD192" s="14"/>
      <c r="AE192" s="14"/>
      <c r="AT192" s="282" t="s">
        <v>160</v>
      </c>
      <c r="AU192" s="282" t="s">
        <v>97</v>
      </c>
      <c r="AV192" s="14" t="s">
        <v>97</v>
      </c>
      <c r="AW192" s="14" t="s">
        <v>47</v>
      </c>
      <c r="AX192" s="14" t="s">
        <v>23</v>
      </c>
      <c r="AY192" s="282" t="s">
        <v>146</v>
      </c>
    </row>
    <row r="193" s="2" customFormat="1" ht="21.75" customHeight="1">
      <c r="A193" s="39"/>
      <c r="B193" s="40"/>
      <c r="C193" s="244" t="s">
        <v>235</v>
      </c>
      <c r="D193" s="244" t="s">
        <v>149</v>
      </c>
      <c r="E193" s="245" t="s">
        <v>236</v>
      </c>
      <c r="F193" s="246" t="s">
        <v>237</v>
      </c>
      <c r="G193" s="247" t="s">
        <v>152</v>
      </c>
      <c r="H193" s="248">
        <v>45</v>
      </c>
      <c r="I193" s="249"/>
      <c r="J193" s="250">
        <f>ROUND(I193*H193,2)</f>
        <v>0</v>
      </c>
      <c r="K193" s="246" t="s">
        <v>153</v>
      </c>
      <c r="L193" s="45"/>
      <c r="M193" s="251" t="s">
        <v>1</v>
      </c>
      <c r="N193" s="252" t="s">
        <v>55</v>
      </c>
      <c r="O193" s="92"/>
      <c r="P193" s="253">
        <f>O193*H193</f>
        <v>0</v>
      </c>
      <c r="Q193" s="253">
        <v>0</v>
      </c>
      <c r="R193" s="253">
        <f>Q193*H193</f>
        <v>0</v>
      </c>
      <c r="S193" s="253">
        <v>0</v>
      </c>
      <c r="T193" s="254">
        <f>S193*H193</f>
        <v>0</v>
      </c>
      <c r="U193" s="39"/>
      <c r="V193" s="39"/>
      <c r="W193" s="39"/>
      <c r="X193" s="39"/>
      <c r="Y193" s="39"/>
      <c r="Z193" s="39"/>
      <c r="AA193" s="39"/>
      <c r="AB193" s="39"/>
      <c r="AC193" s="39"/>
      <c r="AD193" s="39"/>
      <c r="AE193" s="39"/>
      <c r="AR193" s="255" t="s">
        <v>154</v>
      </c>
      <c r="AT193" s="255" t="s">
        <v>149</v>
      </c>
      <c r="AU193" s="255" t="s">
        <v>97</v>
      </c>
      <c r="AY193" s="17" t="s">
        <v>146</v>
      </c>
      <c r="BE193" s="256">
        <f>IF(N193="základní",J193,0)</f>
        <v>0</v>
      </c>
      <c r="BF193" s="256">
        <f>IF(N193="snížená",J193,0)</f>
        <v>0</v>
      </c>
      <c r="BG193" s="256">
        <f>IF(N193="zákl. přenesená",J193,0)</f>
        <v>0</v>
      </c>
      <c r="BH193" s="256">
        <f>IF(N193="sníž. přenesená",J193,0)</f>
        <v>0</v>
      </c>
      <c r="BI193" s="256">
        <f>IF(N193="nulová",J193,0)</f>
        <v>0</v>
      </c>
      <c r="BJ193" s="17" t="s">
        <v>23</v>
      </c>
      <c r="BK193" s="256">
        <f>ROUND(I193*H193,2)</f>
        <v>0</v>
      </c>
      <c r="BL193" s="17" t="s">
        <v>154</v>
      </c>
      <c r="BM193" s="255" t="s">
        <v>238</v>
      </c>
    </row>
    <row r="194" s="2" customFormat="1">
      <c r="A194" s="39"/>
      <c r="B194" s="40"/>
      <c r="C194" s="41"/>
      <c r="D194" s="257" t="s">
        <v>156</v>
      </c>
      <c r="E194" s="41"/>
      <c r="F194" s="258" t="s">
        <v>239</v>
      </c>
      <c r="G194" s="41"/>
      <c r="H194" s="41"/>
      <c r="I194" s="155"/>
      <c r="J194" s="41"/>
      <c r="K194" s="41"/>
      <c r="L194" s="45"/>
      <c r="M194" s="259"/>
      <c r="N194" s="260"/>
      <c r="O194" s="92"/>
      <c r="P194" s="92"/>
      <c r="Q194" s="92"/>
      <c r="R194" s="92"/>
      <c r="S194" s="92"/>
      <c r="T194" s="93"/>
      <c r="U194" s="39"/>
      <c r="V194" s="39"/>
      <c r="W194" s="39"/>
      <c r="X194" s="39"/>
      <c r="Y194" s="39"/>
      <c r="Z194" s="39"/>
      <c r="AA194" s="39"/>
      <c r="AB194" s="39"/>
      <c r="AC194" s="39"/>
      <c r="AD194" s="39"/>
      <c r="AE194" s="39"/>
      <c r="AT194" s="17" t="s">
        <v>156</v>
      </c>
      <c r="AU194" s="17" t="s">
        <v>97</v>
      </c>
    </row>
    <row r="195" s="2" customFormat="1">
      <c r="A195" s="39"/>
      <c r="B195" s="40"/>
      <c r="C195" s="41"/>
      <c r="D195" s="257" t="s">
        <v>158</v>
      </c>
      <c r="E195" s="41"/>
      <c r="F195" s="261" t="s">
        <v>240</v>
      </c>
      <c r="G195" s="41"/>
      <c r="H195" s="41"/>
      <c r="I195" s="155"/>
      <c r="J195" s="41"/>
      <c r="K195" s="41"/>
      <c r="L195" s="45"/>
      <c r="M195" s="259"/>
      <c r="N195" s="260"/>
      <c r="O195" s="92"/>
      <c r="P195" s="92"/>
      <c r="Q195" s="92"/>
      <c r="R195" s="92"/>
      <c r="S195" s="92"/>
      <c r="T195" s="93"/>
      <c r="U195" s="39"/>
      <c r="V195" s="39"/>
      <c r="W195" s="39"/>
      <c r="X195" s="39"/>
      <c r="Y195" s="39"/>
      <c r="Z195" s="39"/>
      <c r="AA195" s="39"/>
      <c r="AB195" s="39"/>
      <c r="AC195" s="39"/>
      <c r="AD195" s="39"/>
      <c r="AE195" s="39"/>
      <c r="AT195" s="17" t="s">
        <v>158</v>
      </c>
      <c r="AU195" s="17" t="s">
        <v>97</v>
      </c>
    </row>
    <row r="196" s="13" customFormat="1">
      <c r="A196" s="13"/>
      <c r="B196" s="262"/>
      <c r="C196" s="263"/>
      <c r="D196" s="257" t="s">
        <v>160</v>
      </c>
      <c r="E196" s="264" t="s">
        <v>1</v>
      </c>
      <c r="F196" s="265" t="s">
        <v>189</v>
      </c>
      <c r="G196" s="263"/>
      <c r="H196" s="264" t="s">
        <v>1</v>
      </c>
      <c r="I196" s="266"/>
      <c r="J196" s="263"/>
      <c r="K196" s="263"/>
      <c r="L196" s="267"/>
      <c r="M196" s="268"/>
      <c r="N196" s="269"/>
      <c r="O196" s="269"/>
      <c r="P196" s="269"/>
      <c r="Q196" s="269"/>
      <c r="R196" s="269"/>
      <c r="S196" s="269"/>
      <c r="T196" s="270"/>
      <c r="U196" s="13"/>
      <c r="V196" s="13"/>
      <c r="W196" s="13"/>
      <c r="X196" s="13"/>
      <c r="Y196" s="13"/>
      <c r="Z196" s="13"/>
      <c r="AA196" s="13"/>
      <c r="AB196" s="13"/>
      <c r="AC196" s="13"/>
      <c r="AD196" s="13"/>
      <c r="AE196" s="13"/>
      <c r="AT196" s="271" t="s">
        <v>160</v>
      </c>
      <c r="AU196" s="271" t="s">
        <v>97</v>
      </c>
      <c r="AV196" s="13" t="s">
        <v>23</v>
      </c>
      <c r="AW196" s="13" t="s">
        <v>47</v>
      </c>
      <c r="AX196" s="13" t="s">
        <v>90</v>
      </c>
      <c r="AY196" s="271" t="s">
        <v>146</v>
      </c>
    </row>
    <row r="197" s="14" customFormat="1">
      <c r="A197" s="14"/>
      <c r="B197" s="272"/>
      <c r="C197" s="273"/>
      <c r="D197" s="257" t="s">
        <v>160</v>
      </c>
      <c r="E197" s="274" t="s">
        <v>1</v>
      </c>
      <c r="F197" s="275" t="s">
        <v>241</v>
      </c>
      <c r="G197" s="273"/>
      <c r="H197" s="276">
        <v>45</v>
      </c>
      <c r="I197" s="277"/>
      <c r="J197" s="273"/>
      <c r="K197" s="273"/>
      <c r="L197" s="278"/>
      <c r="M197" s="279"/>
      <c r="N197" s="280"/>
      <c r="O197" s="280"/>
      <c r="P197" s="280"/>
      <c r="Q197" s="280"/>
      <c r="R197" s="280"/>
      <c r="S197" s="280"/>
      <c r="T197" s="281"/>
      <c r="U197" s="14"/>
      <c r="V197" s="14"/>
      <c r="W197" s="14"/>
      <c r="X197" s="14"/>
      <c r="Y197" s="14"/>
      <c r="Z197" s="14"/>
      <c r="AA197" s="14"/>
      <c r="AB197" s="14"/>
      <c r="AC197" s="14"/>
      <c r="AD197" s="14"/>
      <c r="AE197" s="14"/>
      <c r="AT197" s="282" t="s">
        <v>160</v>
      </c>
      <c r="AU197" s="282" t="s">
        <v>97</v>
      </c>
      <c r="AV197" s="14" t="s">
        <v>97</v>
      </c>
      <c r="AW197" s="14" t="s">
        <v>47</v>
      </c>
      <c r="AX197" s="14" t="s">
        <v>90</v>
      </c>
      <c r="AY197" s="282" t="s">
        <v>146</v>
      </c>
    </row>
    <row r="198" s="2" customFormat="1" ht="21.75" customHeight="1">
      <c r="A198" s="39"/>
      <c r="B198" s="40"/>
      <c r="C198" s="244" t="s">
        <v>242</v>
      </c>
      <c r="D198" s="293" t="s">
        <v>149</v>
      </c>
      <c r="E198" s="245" t="s">
        <v>243</v>
      </c>
      <c r="F198" s="246" t="s">
        <v>244</v>
      </c>
      <c r="G198" s="247" t="s">
        <v>152</v>
      </c>
      <c r="H198" s="248">
        <v>45</v>
      </c>
      <c r="I198" s="249"/>
      <c r="J198" s="250">
        <f>ROUND(I198*H198,2)</f>
        <v>0</v>
      </c>
      <c r="K198" s="246" t="s">
        <v>153</v>
      </c>
      <c r="L198" s="45"/>
      <c r="M198" s="251" t="s">
        <v>1</v>
      </c>
      <c r="N198" s="252" t="s">
        <v>55</v>
      </c>
      <c r="O198" s="92"/>
      <c r="P198" s="253">
        <f>O198*H198</f>
        <v>0</v>
      </c>
      <c r="Q198" s="253">
        <v>0</v>
      </c>
      <c r="R198" s="253">
        <f>Q198*H198</f>
        <v>0</v>
      </c>
      <c r="S198" s="253">
        <v>0</v>
      </c>
      <c r="T198" s="254">
        <f>S198*H198</f>
        <v>0</v>
      </c>
      <c r="U198" s="39"/>
      <c r="V198" s="39"/>
      <c r="W198" s="39"/>
      <c r="X198" s="39"/>
      <c r="Y198" s="39"/>
      <c r="Z198" s="39"/>
      <c r="AA198" s="39"/>
      <c r="AB198" s="39"/>
      <c r="AC198" s="39"/>
      <c r="AD198" s="39"/>
      <c r="AE198" s="39"/>
      <c r="AR198" s="255" t="s">
        <v>154</v>
      </c>
      <c r="AT198" s="255" t="s">
        <v>149</v>
      </c>
      <c r="AU198" s="255" t="s">
        <v>97</v>
      </c>
      <c r="AY198" s="17" t="s">
        <v>146</v>
      </c>
      <c r="BE198" s="256">
        <f>IF(N198="základní",J198,0)</f>
        <v>0</v>
      </c>
      <c r="BF198" s="256">
        <f>IF(N198="snížená",J198,0)</f>
        <v>0</v>
      </c>
      <c r="BG198" s="256">
        <f>IF(N198="zákl. přenesená",J198,0)</f>
        <v>0</v>
      </c>
      <c r="BH198" s="256">
        <f>IF(N198="sníž. přenesená",J198,0)</f>
        <v>0</v>
      </c>
      <c r="BI198" s="256">
        <f>IF(N198="nulová",J198,0)</f>
        <v>0</v>
      </c>
      <c r="BJ198" s="17" t="s">
        <v>23</v>
      </c>
      <c r="BK198" s="256">
        <f>ROUND(I198*H198,2)</f>
        <v>0</v>
      </c>
      <c r="BL198" s="17" t="s">
        <v>154</v>
      </c>
      <c r="BM198" s="255" t="s">
        <v>245</v>
      </c>
    </row>
    <row r="199" s="2" customFormat="1">
      <c r="A199" s="39"/>
      <c r="B199" s="40"/>
      <c r="C199" s="41"/>
      <c r="D199" s="257" t="s">
        <v>156</v>
      </c>
      <c r="E199" s="41"/>
      <c r="F199" s="258" t="s">
        <v>246</v>
      </c>
      <c r="G199" s="41"/>
      <c r="H199" s="41"/>
      <c r="I199" s="155"/>
      <c r="J199" s="41"/>
      <c r="K199" s="41"/>
      <c r="L199" s="45"/>
      <c r="M199" s="259"/>
      <c r="N199" s="260"/>
      <c r="O199" s="92"/>
      <c r="P199" s="92"/>
      <c r="Q199" s="92"/>
      <c r="R199" s="92"/>
      <c r="S199" s="92"/>
      <c r="T199" s="93"/>
      <c r="U199" s="39"/>
      <c r="V199" s="39"/>
      <c r="W199" s="39"/>
      <c r="X199" s="39"/>
      <c r="Y199" s="39"/>
      <c r="Z199" s="39"/>
      <c r="AA199" s="39"/>
      <c r="AB199" s="39"/>
      <c r="AC199" s="39"/>
      <c r="AD199" s="39"/>
      <c r="AE199" s="39"/>
      <c r="AT199" s="17" t="s">
        <v>156</v>
      </c>
      <c r="AU199" s="17" t="s">
        <v>97</v>
      </c>
    </row>
    <row r="200" s="2" customFormat="1">
      <c r="A200" s="39"/>
      <c r="B200" s="40"/>
      <c r="C200" s="41"/>
      <c r="D200" s="257" t="s">
        <v>158</v>
      </c>
      <c r="E200" s="41"/>
      <c r="F200" s="261" t="s">
        <v>247</v>
      </c>
      <c r="G200" s="41"/>
      <c r="H200" s="41"/>
      <c r="I200" s="155"/>
      <c r="J200" s="41"/>
      <c r="K200" s="41"/>
      <c r="L200" s="45"/>
      <c r="M200" s="259"/>
      <c r="N200" s="260"/>
      <c r="O200" s="92"/>
      <c r="P200" s="92"/>
      <c r="Q200" s="92"/>
      <c r="R200" s="92"/>
      <c r="S200" s="92"/>
      <c r="T200" s="93"/>
      <c r="U200" s="39"/>
      <c r="V200" s="39"/>
      <c r="W200" s="39"/>
      <c r="X200" s="39"/>
      <c r="Y200" s="39"/>
      <c r="Z200" s="39"/>
      <c r="AA200" s="39"/>
      <c r="AB200" s="39"/>
      <c r="AC200" s="39"/>
      <c r="AD200" s="39"/>
      <c r="AE200" s="39"/>
      <c r="AT200" s="17" t="s">
        <v>158</v>
      </c>
      <c r="AU200" s="17" t="s">
        <v>97</v>
      </c>
    </row>
    <row r="201" s="13" customFormat="1">
      <c r="A201" s="13"/>
      <c r="B201" s="262"/>
      <c r="C201" s="263"/>
      <c r="D201" s="257" t="s">
        <v>160</v>
      </c>
      <c r="E201" s="264" t="s">
        <v>1</v>
      </c>
      <c r="F201" s="265" t="s">
        <v>189</v>
      </c>
      <c r="G201" s="263"/>
      <c r="H201" s="264" t="s">
        <v>1</v>
      </c>
      <c r="I201" s="266"/>
      <c r="J201" s="263"/>
      <c r="K201" s="263"/>
      <c r="L201" s="267"/>
      <c r="M201" s="268"/>
      <c r="N201" s="269"/>
      <c r="O201" s="269"/>
      <c r="P201" s="269"/>
      <c r="Q201" s="269"/>
      <c r="R201" s="269"/>
      <c r="S201" s="269"/>
      <c r="T201" s="270"/>
      <c r="U201" s="13"/>
      <c r="V201" s="13"/>
      <c r="W201" s="13"/>
      <c r="X201" s="13"/>
      <c r="Y201" s="13"/>
      <c r="Z201" s="13"/>
      <c r="AA201" s="13"/>
      <c r="AB201" s="13"/>
      <c r="AC201" s="13"/>
      <c r="AD201" s="13"/>
      <c r="AE201" s="13"/>
      <c r="AT201" s="271" t="s">
        <v>160</v>
      </c>
      <c r="AU201" s="271" t="s">
        <v>97</v>
      </c>
      <c r="AV201" s="13" t="s">
        <v>23</v>
      </c>
      <c r="AW201" s="13" t="s">
        <v>47</v>
      </c>
      <c r="AX201" s="13" t="s">
        <v>90</v>
      </c>
      <c r="AY201" s="271" t="s">
        <v>146</v>
      </c>
    </row>
    <row r="202" s="14" customFormat="1">
      <c r="A202" s="14"/>
      <c r="B202" s="272"/>
      <c r="C202" s="273"/>
      <c r="D202" s="257" t="s">
        <v>160</v>
      </c>
      <c r="E202" s="274" t="s">
        <v>1</v>
      </c>
      <c r="F202" s="275" t="s">
        <v>241</v>
      </c>
      <c r="G202" s="273"/>
      <c r="H202" s="276">
        <v>45</v>
      </c>
      <c r="I202" s="277"/>
      <c r="J202" s="273"/>
      <c r="K202" s="273"/>
      <c r="L202" s="278"/>
      <c r="M202" s="279"/>
      <c r="N202" s="280"/>
      <c r="O202" s="280"/>
      <c r="P202" s="280"/>
      <c r="Q202" s="280"/>
      <c r="R202" s="280"/>
      <c r="S202" s="280"/>
      <c r="T202" s="281"/>
      <c r="U202" s="14"/>
      <c r="V202" s="14"/>
      <c r="W202" s="14"/>
      <c r="X202" s="14"/>
      <c r="Y202" s="14"/>
      <c r="Z202" s="14"/>
      <c r="AA202" s="14"/>
      <c r="AB202" s="14"/>
      <c r="AC202" s="14"/>
      <c r="AD202" s="14"/>
      <c r="AE202" s="14"/>
      <c r="AT202" s="282" t="s">
        <v>160</v>
      </c>
      <c r="AU202" s="282" t="s">
        <v>97</v>
      </c>
      <c r="AV202" s="14" t="s">
        <v>97</v>
      </c>
      <c r="AW202" s="14" t="s">
        <v>47</v>
      </c>
      <c r="AX202" s="14" t="s">
        <v>90</v>
      </c>
      <c r="AY202" s="282" t="s">
        <v>146</v>
      </c>
    </row>
    <row r="203" s="2" customFormat="1" ht="21.75" customHeight="1">
      <c r="A203" s="39"/>
      <c r="B203" s="40"/>
      <c r="C203" s="244" t="s">
        <v>8</v>
      </c>
      <c r="D203" s="244" t="s">
        <v>149</v>
      </c>
      <c r="E203" s="245" t="s">
        <v>248</v>
      </c>
      <c r="F203" s="246" t="s">
        <v>249</v>
      </c>
      <c r="G203" s="247" t="s">
        <v>152</v>
      </c>
      <c r="H203" s="248">
        <v>45</v>
      </c>
      <c r="I203" s="249"/>
      <c r="J203" s="250">
        <f>ROUND(I203*H203,2)</f>
        <v>0</v>
      </c>
      <c r="K203" s="246" t="s">
        <v>153</v>
      </c>
      <c r="L203" s="45"/>
      <c r="M203" s="251" t="s">
        <v>1</v>
      </c>
      <c r="N203" s="252" t="s">
        <v>55</v>
      </c>
      <c r="O203" s="92"/>
      <c r="P203" s="253">
        <f>O203*H203</f>
        <v>0</v>
      </c>
      <c r="Q203" s="253">
        <v>0</v>
      </c>
      <c r="R203" s="253">
        <f>Q203*H203</f>
        <v>0</v>
      </c>
      <c r="S203" s="253">
        <v>0</v>
      </c>
      <c r="T203" s="254">
        <f>S203*H203</f>
        <v>0</v>
      </c>
      <c r="U203" s="39"/>
      <c r="V203" s="39"/>
      <c r="W203" s="39"/>
      <c r="X203" s="39"/>
      <c r="Y203" s="39"/>
      <c r="Z203" s="39"/>
      <c r="AA203" s="39"/>
      <c r="AB203" s="39"/>
      <c r="AC203" s="39"/>
      <c r="AD203" s="39"/>
      <c r="AE203" s="39"/>
      <c r="AR203" s="255" t="s">
        <v>154</v>
      </c>
      <c r="AT203" s="255" t="s">
        <v>149</v>
      </c>
      <c r="AU203" s="255" t="s">
        <v>97</v>
      </c>
      <c r="AY203" s="17" t="s">
        <v>146</v>
      </c>
      <c r="BE203" s="256">
        <f>IF(N203="základní",J203,0)</f>
        <v>0</v>
      </c>
      <c r="BF203" s="256">
        <f>IF(N203="snížená",J203,0)</f>
        <v>0</v>
      </c>
      <c r="BG203" s="256">
        <f>IF(N203="zákl. přenesená",J203,0)</f>
        <v>0</v>
      </c>
      <c r="BH203" s="256">
        <f>IF(N203="sníž. přenesená",J203,0)</f>
        <v>0</v>
      </c>
      <c r="BI203" s="256">
        <f>IF(N203="nulová",J203,0)</f>
        <v>0</v>
      </c>
      <c r="BJ203" s="17" t="s">
        <v>23</v>
      </c>
      <c r="BK203" s="256">
        <f>ROUND(I203*H203,2)</f>
        <v>0</v>
      </c>
      <c r="BL203" s="17" t="s">
        <v>154</v>
      </c>
      <c r="BM203" s="255" t="s">
        <v>250</v>
      </c>
    </row>
    <row r="204" s="2" customFormat="1">
      <c r="A204" s="39"/>
      <c r="B204" s="40"/>
      <c r="C204" s="41"/>
      <c r="D204" s="257" t="s">
        <v>156</v>
      </c>
      <c r="E204" s="41"/>
      <c r="F204" s="258" t="s">
        <v>251</v>
      </c>
      <c r="G204" s="41"/>
      <c r="H204" s="41"/>
      <c r="I204" s="155"/>
      <c r="J204" s="41"/>
      <c r="K204" s="41"/>
      <c r="L204" s="45"/>
      <c r="M204" s="259"/>
      <c r="N204" s="260"/>
      <c r="O204" s="92"/>
      <c r="P204" s="92"/>
      <c r="Q204" s="92"/>
      <c r="R204" s="92"/>
      <c r="S204" s="92"/>
      <c r="T204" s="93"/>
      <c r="U204" s="39"/>
      <c r="V204" s="39"/>
      <c r="W204" s="39"/>
      <c r="X204" s="39"/>
      <c r="Y204" s="39"/>
      <c r="Z204" s="39"/>
      <c r="AA204" s="39"/>
      <c r="AB204" s="39"/>
      <c r="AC204" s="39"/>
      <c r="AD204" s="39"/>
      <c r="AE204" s="39"/>
      <c r="AT204" s="17" t="s">
        <v>156</v>
      </c>
      <c r="AU204" s="17" t="s">
        <v>97</v>
      </c>
    </row>
    <row r="205" s="2" customFormat="1">
      <c r="A205" s="39"/>
      <c r="B205" s="40"/>
      <c r="C205" s="41"/>
      <c r="D205" s="257" t="s">
        <v>158</v>
      </c>
      <c r="E205" s="41"/>
      <c r="F205" s="261" t="s">
        <v>252</v>
      </c>
      <c r="G205" s="41"/>
      <c r="H205" s="41"/>
      <c r="I205" s="155"/>
      <c r="J205" s="41"/>
      <c r="K205" s="41"/>
      <c r="L205" s="45"/>
      <c r="M205" s="259"/>
      <c r="N205" s="260"/>
      <c r="O205" s="92"/>
      <c r="P205" s="92"/>
      <c r="Q205" s="92"/>
      <c r="R205" s="92"/>
      <c r="S205" s="92"/>
      <c r="T205" s="93"/>
      <c r="U205" s="39"/>
      <c r="V205" s="39"/>
      <c r="W205" s="39"/>
      <c r="X205" s="39"/>
      <c r="Y205" s="39"/>
      <c r="Z205" s="39"/>
      <c r="AA205" s="39"/>
      <c r="AB205" s="39"/>
      <c r="AC205" s="39"/>
      <c r="AD205" s="39"/>
      <c r="AE205" s="39"/>
      <c r="AT205" s="17" t="s">
        <v>158</v>
      </c>
      <c r="AU205" s="17" t="s">
        <v>97</v>
      </c>
    </row>
    <row r="206" s="13" customFormat="1">
      <c r="A206" s="13"/>
      <c r="B206" s="262"/>
      <c r="C206" s="263"/>
      <c r="D206" s="257" t="s">
        <v>160</v>
      </c>
      <c r="E206" s="264" t="s">
        <v>1</v>
      </c>
      <c r="F206" s="265" t="s">
        <v>189</v>
      </c>
      <c r="G206" s="263"/>
      <c r="H206" s="264" t="s">
        <v>1</v>
      </c>
      <c r="I206" s="266"/>
      <c r="J206" s="263"/>
      <c r="K206" s="263"/>
      <c r="L206" s="267"/>
      <c r="M206" s="268"/>
      <c r="N206" s="269"/>
      <c r="O206" s="269"/>
      <c r="P206" s="269"/>
      <c r="Q206" s="269"/>
      <c r="R206" s="269"/>
      <c r="S206" s="269"/>
      <c r="T206" s="270"/>
      <c r="U206" s="13"/>
      <c r="V206" s="13"/>
      <c r="W206" s="13"/>
      <c r="X206" s="13"/>
      <c r="Y206" s="13"/>
      <c r="Z206" s="13"/>
      <c r="AA206" s="13"/>
      <c r="AB206" s="13"/>
      <c r="AC206" s="13"/>
      <c r="AD206" s="13"/>
      <c r="AE206" s="13"/>
      <c r="AT206" s="271" t="s">
        <v>160</v>
      </c>
      <c r="AU206" s="271" t="s">
        <v>97</v>
      </c>
      <c r="AV206" s="13" t="s">
        <v>23</v>
      </c>
      <c r="AW206" s="13" t="s">
        <v>47</v>
      </c>
      <c r="AX206" s="13" t="s">
        <v>90</v>
      </c>
      <c r="AY206" s="271" t="s">
        <v>146</v>
      </c>
    </row>
    <row r="207" s="14" customFormat="1">
      <c r="A207" s="14"/>
      <c r="B207" s="272"/>
      <c r="C207" s="273"/>
      <c r="D207" s="257" t="s">
        <v>160</v>
      </c>
      <c r="E207" s="274" t="s">
        <v>1</v>
      </c>
      <c r="F207" s="275" t="s">
        <v>241</v>
      </c>
      <c r="G207" s="273"/>
      <c r="H207" s="276">
        <v>45</v>
      </c>
      <c r="I207" s="277"/>
      <c r="J207" s="273"/>
      <c r="K207" s="273"/>
      <c r="L207" s="278"/>
      <c r="M207" s="279"/>
      <c r="N207" s="280"/>
      <c r="O207" s="280"/>
      <c r="P207" s="280"/>
      <c r="Q207" s="280"/>
      <c r="R207" s="280"/>
      <c r="S207" s="280"/>
      <c r="T207" s="281"/>
      <c r="U207" s="14"/>
      <c r="V207" s="14"/>
      <c r="W207" s="14"/>
      <c r="X207" s="14"/>
      <c r="Y207" s="14"/>
      <c r="Z207" s="14"/>
      <c r="AA207" s="14"/>
      <c r="AB207" s="14"/>
      <c r="AC207" s="14"/>
      <c r="AD207" s="14"/>
      <c r="AE207" s="14"/>
      <c r="AT207" s="282" t="s">
        <v>160</v>
      </c>
      <c r="AU207" s="282" t="s">
        <v>97</v>
      </c>
      <c r="AV207" s="14" t="s">
        <v>97</v>
      </c>
      <c r="AW207" s="14" t="s">
        <v>47</v>
      </c>
      <c r="AX207" s="14" t="s">
        <v>90</v>
      </c>
      <c r="AY207" s="282" t="s">
        <v>146</v>
      </c>
    </row>
    <row r="208" s="2" customFormat="1" ht="16.5" customHeight="1">
      <c r="A208" s="39"/>
      <c r="B208" s="40"/>
      <c r="C208" s="283" t="s">
        <v>253</v>
      </c>
      <c r="D208" s="283" t="s">
        <v>224</v>
      </c>
      <c r="E208" s="284" t="s">
        <v>254</v>
      </c>
      <c r="F208" s="285" t="s">
        <v>255</v>
      </c>
      <c r="G208" s="286" t="s">
        <v>256</v>
      </c>
      <c r="H208" s="287">
        <v>0.90000000000000002</v>
      </c>
      <c r="I208" s="288"/>
      <c r="J208" s="289">
        <f>ROUND(I208*H208,2)</f>
        <v>0</v>
      </c>
      <c r="K208" s="285" t="s">
        <v>153</v>
      </c>
      <c r="L208" s="290"/>
      <c r="M208" s="291" t="s">
        <v>1</v>
      </c>
      <c r="N208" s="292" t="s">
        <v>55</v>
      </c>
      <c r="O208" s="92"/>
      <c r="P208" s="253">
        <f>O208*H208</f>
        <v>0</v>
      </c>
      <c r="Q208" s="253">
        <v>0.001</v>
      </c>
      <c r="R208" s="253">
        <f>Q208*H208</f>
        <v>0.00090000000000000008</v>
      </c>
      <c r="S208" s="253">
        <v>0</v>
      </c>
      <c r="T208" s="254">
        <f>S208*H208</f>
        <v>0</v>
      </c>
      <c r="U208" s="39"/>
      <c r="V208" s="39"/>
      <c r="W208" s="39"/>
      <c r="X208" s="39"/>
      <c r="Y208" s="39"/>
      <c r="Z208" s="39"/>
      <c r="AA208" s="39"/>
      <c r="AB208" s="39"/>
      <c r="AC208" s="39"/>
      <c r="AD208" s="39"/>
      <c r="AE208" s="39"/>
      <c r="AR208" s="255" t="s">
        <v>202</v>
      </c>
      <c r="AT208" s="255" t="s">
        <v>224</v>
      </c>
      <c r="AU208" s="255" t="s">
        <v>97</v>
      </c>
      <c r="AY208" s="17" t="s">
        <v>146</v>
      </c>
      <c r="BE208" s="256">
        <f>IF(N208="základní",J208,0)</f>
        <v>0</v>
      </c>
      <c r="BF208" s="256">
        <f>IF(N208="snížená",J208,0)</f>
        <v>0</v>
      </c>
      <c r="BG208" s="256">
        <f>IF(N208="zákl. přenesená",J208,0)</f>
        <v>0</v>
      </c>
      <c r="BH208" s="256">
        <f>IF(N208="sníž. přenesená",J208,0)</f>
        <v>0</v>
      </c>
      <c r="BI208" s="256">
        <f>IF(N208="nulová",J208,0)</f>
        <v>0</v>
      </c>
      <c r="BJ208" s="17" t="s">
        <v>23</v>
      </c>
      <c r="BK208" s="256">
        <f>ROUND(I208*H208,2)</f>
        <v>0</v>
      </c>
      <c r="BL208" s="17" t="s">
        <v>154</v>
      </c>
      <c r="BM208" s="255" t="s">
        <v>257</v>
      </c>
    </row>
    <row r="209" s="2" customFormat="1">
      <c r="A209" s="39"/>
      <c r="B209" s="40"/>
      <c r="C209" s="41"/>
      <c r="D209" s="257" t="s">
        <v>156</v>
      </c>
      <c r="E209" s="41"/>
      <c r="F209" s="258" t="s">
        <v>255</v>
      </c>
      <c r="G209" s="41"/>
      <c r="H209" s="41"/>
      <c r="I209" s="155"/>
      <c r="J209" s="41"/>
      <c r="K209" s="41"/>
      <c r="L209" s="45"/>
      <c r="M209" s="259"/>
      <c r="N209" s="260"/>
      <c r="O209" s="92"/>
      <c r="P209" s="92"/>
      <c r="Q209" s="92"/>
      <c r="R209" s="92"/>
      <c r="S209" s="92"/>
      <c r="T209" s="93"/>
      <c r="U209" s="39"/>
      <c r="V209" s="39"/>
      <c r="W209" s="39"/>
      <c r="X209" s="39"/>
      <c r="Y209" s="39"/>
      <c r="Z209" s="39"/>
      <c r="AA209" s="39"/>
      <c r="AB209" s="39"/>
      <c r="AC209" s="39"/>
      <c r="AD209" s="39"/>
      <c r="AE209" s="39"/>
      <c r="AT209" s="17" t="s">
        <v>156</v>
      </c>
      <c r="AU209" s="17" t="s">
        <v>97</v>
      </c>
    </row>
    <row r="210" s="13" customFormat="1">
      <c r="A210" s="13"/>
      <c r="B210" s="262"/>
      <c r="C210" s="263"/>
      <c r="D210" s="257" t="s">
        <v>160</v>
      </c>
      <c r="E210" s="264" t="s">
        <v>1</v>
      </c>
      <c r="F210" s="265" t="s">
        <v>189</v>
      </c>
      <c r="G210" s="263"/>
      <c r="H210" s="264" t="s">
        <v>1</v>
      </c>
      <c r="I210" s="266"/>
      <c r="J210" s="263"/>
      <c r="K210" s="263"/>
      <c r="L210" s="267"/>
      <c r="M210" s="268"/>
      <c r="N210" s="269"/>
      <c r="O210" s="269"/>
      <c r="P210" s="269"/>
      <c r="Q210" s="269"/>
      <c r="R210" s="269"/>
      <c r="S210" s="269"/>
      <c r="T210" s="270"/>
      <c r="U210" s="13"/>
      <c r="V210" s="13"/>
      <c r="W210" s="13"/>
      <c r="X210" s="13"/>
      <c r="Y210" s="13"/>
      <c r="Z210" s="13"/>
      <c r="AA210" s="13"/>
      <c r="AB210" s="13"/>
      <c r="AC210" s="13"/>
      <c r="AD210" s="13"/>
      <c r="AE210" s="13"/>
      <c r="AT210" s="271" t="s">
        <v>160</v>
      </c>
      <c r="AU210" s="271" t="s">
        <v>97</v>
      </c>
      <c r="AV210" s="13" t="s">
        <v>23</v>
      </c>
      <c r="AW210" s="13" t="s">
        <v>47</v>
      </c>
      <c r="AX210" s="13" t="s">
        <v>90</v>
      </c>
      <c r="AY210" s="271" t="s">
        <v>146</v>
      </c>
    </row>
    <row r="211" s="14" customFormat="1">
      <c r="A211" s="14"/>
      <c r="B211" s="272"/>
      <c r="C211" s="273"/>
      <c r="D211" s="257" t="s">
        <v>160</v>
      </c>
      <c r="E211" s="274" t="s">
        <v>1</v>
      </c>
      <c r="F211" s="275" t="s">
        <v>258</v>
      </c>
      <c r="G211" s="273"/>
      <c r="H211" s="276">
        <v>0.90000000000000002</v>
      </c>
      <c r="I211" s="277"/>
      <c r="J211" s="273"/>
      <c r="K211" s="273"/>
      <c r="L211" s="278"/>
      <c r="M211" s="279"/>
      <c r="N211" s="280"/>
      <c r="O211" s="280"/>
      <c r="P211" s="280"/>
      <c r="Q211" s="280"/>
      <c r="R211" s="280"/>
      <c r="S211" s="280"/>
      <c r="T211" s="281"/>
      <c r="U211" s="14"/>
      <c r="V211" s="14"/>
      <c r="W211" s="14"/>
      <c r="X211" s="14"/>
      <c r="Y211" s="14"/>
      <c r="Z211" s="14"/>
      <c r="AA211" s="14"/>
      <c r="AB211" s="14"/>
      <c r="AC211" s="14"/>
      <c r="AD211" s="14"/>
      <c r="AE211" s="14"/>
      <c r="AT211" s="282" t="s">
        <v>160</v>
      </c>
      <c r="AU211" s="282" t="s">
        <v>97</v>
      </c>
      <c r="AV211" s="14" t="s">
        <v>97</v>
      </c>
      <c r="AW211" s="14" t="s">
        <v>47</v>
      </c>
      <c r="AX211" s="14" t="s">
        <v>90</v>
      </c>
      <c r="AY211" s="282" t="s">
        <v>146</v>
      </c>
    </row>
    <row r="212" s="2" customFormat="1" ht="16.5" customHeight="1">
      <c r="A212" s="39"/>
      <c r="B212" s="40"/>
      <c r="C212" s="244" t="s">
        <v>259</v>
      </c>
      <c r="D212" s="244" t="s">
        <v>149</v>
      </c>
      <c r="E212" s="245" t="s">
        <v>260</v>
      </c>
      <c r="F212" s="246" t="s">
        <v>261</v>
      </c>
      <c r="G212" s="247" t="s">
        <v>152</v>
      </c>
      <c r="H212" s="248">
        <v>45</v>
      </c>
      <c r="I212" s="249"/>
      <c r="J212" s="250">
        <f>ROUND(I212*H212,2)</f>
        <v>0</v>
      </c>
      <c r="K212" s="246" t="s">
        <v>153</v>
      </c>
      <c r="L212" s="45"/>
      <c r="M212" s="251" t="s">
        <v>1</v>
      </c>
      <c r="N212" s="252" t="s">
        <v>55</v>
      </c>
      <c r="O212" s="92"/>
      <c r="P212" s="253">
        <f>O212*H212</f>
        <v>0</v>
      </c>
      <c r="Q212" s="253">
        <v>0</v>
      </c>
      <c r="R212" s="253">
        <f>Q212*H212</f>
        <v>0</v>
      </c>
      <c r="S212" s="253">
        <v>0</v>
      </c>
      <c r="T212" s="254">
        <f>S212*H212</f>
        <v>0</v>
      </c>
      <c r="U212" s="39"/>
      <c r="V212" s="39"/>
      <c r="W212" s="39"/>
      <c r="X212" s="39"/>
      <c r="Y212" s="39"/>
      <c r="Z212" s="39"/>
      <c r="AA212" s="39"/>
      <c r="AB212" s="39"/>
      <c r="AC212" s="39"/>
      <c r="AD212" s="39"/>
      <c r="AE212" s="39"/>
      <c r="AR212" s="255" t="s">
        <v>154</v>
      </c>
      <c r="AT212" s="255" t="s">
        <v>149</v>
      </c>
      <c r="AU212" s="255" t="s">
        <v>97</v>
      </c>
      <c r="AY212" s="17" t="s">
        <v>146</v>
      </c>
      <c r="BE212" s="256">
        <f>IF(N212="základní",J212,0)</f>
        <v>0</v>
      </c>
      <c r="BF212" s="256">
        <f>IF(N212="snížená",J212,0)</f>
        <v>0</v>
      </c>
      <c r="BG212" s="256">
        <f>IF(N212="zákl. přenesená",J212,0)</f>
        <v>0</v>
      </c>
      <c r="BH212" s="256">
        <f>IF(N212="sníž. přenesená",J212,0)</f>
        <v>0</v>
      </c>
      <c r="BI212" s="256">
        <f>IF(N212="nulová",J212,0)</f>
        <v>0</v>
      </c>
      <c r="BJ212" s="17" t="s">
        <v>23</v>
      </c>
      <c r="BK212" s="256">
        <f>ROUND(I212*H212,2)</f>
        <v>0</v>
      </c>
      <c r="BL212" s="17" t="s">
        <v>154</v>
      </c>
      <c r="BM212" s="255" t="s">
        <v>262</v>
      </c>
    </row>
    <row r="213" s="2" customFormat="1">
      <c r="A213" s="39"/>
      <c r="B213" s="40"/>
      <c r="C213" s="41"/>
      <c r="D213" s="257" t="s">
        <v>156</v>
      </c>
      <c r="E213" s="41"/>
      <c r="F213" s="258" t="s">
        <v>263</v>
      </c>
      <c r="G213" s="41"/>
      <c r="H213" s="41"/>
      <c r="I213" s="155"/>
      <c r="J213" s="41"/>
      <c r="K213" s="41"/>
      <c r="L213" s="45"/>
      <c r="M213" s="259"/>
      <c r="N213" s="260"/>
      <c r="O213" s="92"/>
      <c r="P213" s="92"/>
      <c r="Q213" s="92"/>
      <c r="R213" s="92"/>
      <c r="S213" s="92"/>
      <c r="T213" s="93"/>
      <c r="U213" s="39"/>
      <c r="V213" s="39"/>
      <c r="W213" s="39"/>
      <c r="X213" s="39"/>
      <c r="Y213" s="39"/>
      <c r="Z213" s="39"/>
      <c r="AA213" s="39"/>
      <c r="AB213" s="39"/>
      <c r="AC213" s="39"/>
      <c r="AD213" s="39"/>
      <c r="AE213" s="39"/>
      <c r="AT213" s="17" t="s">
        <v>156</v>
      </c>
      <c r="AU213" s="17" t="s">
        <v>97</v>
      </c>
    </row>
    <row r="214" s="2" customFormat="1">
      <c r="A214" s="39"/>
      <c r="B214" s="40"/>
      <c r="C214" s="41"/>
      <c r="D214" s="257" t="s">
        <v>158</v>
      </c>
      <c r="E214" s="41"/>
      <c r="F214" s="261" t="s">
        <v>264</v>
      </c>
      <c r="G214" s="41"/>
      <c r="H214" s="41"/>
      <c r="I214" s="155"/>
      <c r="J214" s="41"/>
      <c r="K214" s="41"/>
      <c r="L214" s="45"/>
      <c r="M214" s="259"/>
      <c r="N214" s="260"/>
      <c r="O214" s="92"/>
      <c r="P214" s="92"/>
      <c r="Q214" s="92"/>
      <c r="R214" s="92"/>
      <c r="S214" s="92"/>
      <c r="T214" s="93"/>
      <c r="U214" s="39"/>
      <c r="V214" s="39"/>
      <c r="W214" s="39"/>
      <c r="X214" s="39"/>
      <c r="Y214" s="39"/>
      <c r="Z214" s="39"/>
      <c r="AA214" s="39"/>
      <c r="AB214" s="39"/>
      <c r="AC214" s="39"/>
      <c r="AD214" s="39"/>
      <c r="AE214" s="39"/>
      <c r="AT214" s="17" t="s">
        <v>158</v>
      </c>
      <c r="AU214" s="17" t="s">
        <v>97</v>
      </c>
    </row>
    <row r="215" s="13" customFormat="1">
      <c r="A215" s="13"/>
      <c r="B215" s="262"/>
      <c r="C215" s="263"/>
      <c r="D215" s="257" t="s">
        <v>160</v>
      </c>
      <c r="E215" s="264" t="s">
        <v>1</v>
      </c>
      <c r="F215" s="265" t="s">
        <v>189</v>
      </c>
      <c r="G215" s="263"/>
      <c r="H215" s="264" t="s">
        <v>1</v>
      </c>
      <c r="I215" s="266"/>
      <c r="J215" s="263"/>
      <c r="K215" s="263"/>
      <c r="L215" s="267"/>
      <c r="M215" s="268"/>
      <c r="N215" s="269"/>
      <c r="O215" s="269"/>
      <c r="P215" s="269"/>
      <c r="Q215" s="269"/>
      <c r="R215" s="269"/>
      <c r="S215" s="269"/>
      <c r="T215" s="270"/>
      <c r="U215" s="13"/>
      <c r="V215" s="13"/>
      <c r="W215" s="13"/>
      <c r="X215" s="13"/>
      <c r="Y215" s="13"/>
      <c r="Z215" s="13"/>
      <c r="AA215" s="13"/>
      <c r="AB215" s="13"/>
      <c r="AC215" s="13"/>
      <c r="AD215" s="13"/>
      <c r="AE215" s="13"/>
      <c r="AT215" s="271" t="s">
        <v>160</v>
      </c>
      <c r="AU215" s="271" t="s">
        <v>97</v>
      </c>
      <c r="AV215" s="13" t="s">
        <v>23</v>
      </c>
      <c r="AW215" s="13" t="s">
        <v>47</v>
      </c>
      <c r="AX215" s="13" t="s">
        <v>90</v>
      </c>
      <c r="AY215" s="271" t="s">
        <v>146</v>
      </c>
    </row>
    <row r="216" s="14" customFormat="1">
      <c r="A216" s="14"/>
      <c r="B216" s="272"/>
      <c r="C216" s="273"/>
      <c r="D216" s="257" t="s">
        <v>160</v>
      </c>
      <c r="E216" s="274" t="s">
        <v>1</v>
      </c>
      <c r="F216" s="275" t="s">
        <v>241</v>
      </c>
      <c r="G216" s="273"/>
      <c r="H216" s="276">
        <v>45</v>
      </c>
      <c r="I216" s="277"/>
      <c r="J216" s="273"/>
      <c r="K216" s="273"/>
      <c r="L216" s="278"/>
      <c r="M216" s="279"/>
      <c r="N216" s="280"/>
      <c r="O216" s="280"/>
      <c r="P216" s="280"/>
      <c r="Q216" s="280"/>
      <c r="R216" s="280"/>
      <c r="S216" s="280"/>
      <c r="T216" s="281"/>
      <c r="U216" s="14"/>
      <c r="V216" s="14"/>
      <c r="W216" s="14"/>
      <c r="X216" s="14"/>
      <c r="Y216" s="14"/>
      <c r="Z216" s="14"/>
      <c r="AA216" s="14"/>
      <c r="AB216" s="14"/>
      <c r="AC216" s="14"/>
      <c r="AD216" s="14"/>
      <c r="AE216" s="14"/>
      <c r="AT216" s="282" t="s">
        <v>160</v>
      </c>
      <c r="AU216" s="282" t="s">
        <v>97</v>
      </c>
      <c r="AV216" s="14" t="s">
        <v>97</v>
      </c>
      <c r="AW216" s="14" t="s">
        <v>47</v>
      </c>
      <c r="AX216" s="14" t="s">
        <v>90</v>
      </c>
      <c r="AY216" s="282" t="s">
        <v>146</v>
      </c>
    </row>
    <row r="217" s="2" customFormat="1" ht="16.5" customHeight="1">
      <c r="A217" s="39"/>
      <c r="B217" s="40"/>
      <c r="C217" s="244" t="s">
        <v>265</v>
      </c>
      <c r="D217" s="244" t="s">
        <v>149</v>
      </c>
      <c r="E217" s="245" t="s">
        <v>266</v>
      </c>
      <c r="F217" s="246" t="s">
        <v>267</v>
      </c>
      <c r="G217" s="247" t="s">
        <v>152</v>
      </c>
      <c r="H217" s="248">
        <v>45</v>
      </c>
      <c r="I217" s="249"/>
      <c r="J217" s="250">
        <f>ROUND(I217*H217,2)</f>
        <v>0</v>
      </c>
      <c r="K217" s="246" t="s">
        <v>153</v>
      </c>
      <c r="L217" s="45"/>
      <c r="M217" s="251" t="s">
        <v>1</v>
      </c>
      <c r="N217" s="252" t="s">
        <v>55</v>
      </c>
      <c r="O217" s="92"/>
      <c r="P217" s="253">
        <f>O217*H217</f>
        <v>0</v>
      </c>
      <c r="Q217" s="253">
        <v>0</v>
      </c>
      <c r="R217" s="253">
        <f>Q217*H217</f>
        <v>0</v>
      </c>
      <c r="S217" s="253">
        <v>0</v>
      </c>
      <c r="T217" s="254">
        <f>S217*H217</f>
        <v>0</v>
      </c>
      <c r="U217" s="39"/>
      <c r="V217" s="39"/>
      <c r="W217" s="39"/>
      <c r="X217" s="39"/>
      <c r="Y217" s="39"/>
      <c r="Z217" s="39"/>
      <c r="AA217" s="39"/>
      <c r="AB217" s="39"/>
      <c r="AC217" s="39"/>
      <c r="AD217" s="39"/>
      <c r="AE217" s="39"/>
      <c r="AR217" s="255" t="s">
        <v>154</v>
      </c>
      <c r="AT217" s="255" t="s">
        <v>149</v>
      </c>
      <c r="AU217" s="255" t="s">
        <v>97</v>
      </c>
      <c r="AY217" s="17" t="s">
        <v>146</v>
      </c>
      <c r="BE217" s="256">
        <f>IF(N217="základní",J217,0)</f>
        <v>0</v>
      </c>
      <c r="BF217" s="256">
        <f>IF(N217="snížená",J217,0)</f>
        <v>0</v>
      </c>
      <c r="BG217" s="256">
        <f>IF(N217="zákl. přenesená",J217,0)</f>
        <v>0</v>
      </c>
      <c r="BH217" s="256">
        <f>IF(N217="sníž. přenesená",J217,0)</f>
        <v>0</v>
      </c>
      <c r="BI217" s="256">
        <f>IF(N217="nulová",J217,0)</f>
        <v>0</v>
      </c>
      <c r="BJ217" s="17" t="s">
        <v>23</v>
      </c>
      <c r="BK217" s="256">
        <f>ROUND(I217*H217,2)</f>
        <v>0</v>
      </c>
      <c r="BL217" s="17" t="s">
        <v>154</v>
      </c>
      <c r="BM217" s="255" t="s">
        <v>268</v>
      </c>
    </row>
    <row r="218" s="2" customFormat="1">
      <c r="A218" s="39"/>
      <c r="B218" s="40"/>
      <c r="C218" s="41"/>
      <c r="D218" s="257" t="s">
        <v>156</v>
      </c>
      <c r="E218" s="41"/>
      <c r="F218" s="258" t="s">
        <v>269</v>
      </c>
      <c r="G218" s="41"/>
      <c r="H218" s="41"/>
      <c r="I218" s="155"/>
      <c r="J218" s="41"/>
      <c r="K218" s="41"/>
      <c r="L218" s="45"/>
      <c r="M218" s="259"/>
      <c r="N218" s="260"/>
      <c r="O218" s="92"/>
      <c r="P218" s="92"/>
      <c r="Q218" s="92"/>
      <c r="R218" s="92"/>
      <c r="S218" s="92"/>
      <c r="T218" s="93"/>
      <c r="U218" s="39"/>
      <c r="V218" s="39"/>
      <c r="W218" s="39"/>
      <c r="X218" s="39"/>
      <c r="Y218" s="39"/>
      <c r="Z218" s="39"/>
      <c r="AA218" s="39"/>
      <c r="AB218" s="39"/>
      <c r="AC218" s="39"/>
      <c r="AD218" s="39"/>
      <c r="AE218" s="39"/>
      <c r="AT218" s="17" t="s">
        <v>156</v>
      </c>
      <c r="AU218" s="17" t="s">
        <v>97</v>
      </c>
    </row>
    <row r="219" s="2" customFormat="1">
      <c r="A219" s="39"/>
      <c r="B219" s="40"/>
      <c r="C219" s="41"/>
      <c r="D219" s="257" t="s">
        <v>158</v>
      </c>
      <c r="E219" s="41"/>
      <c r="F219" s="261" t="s">
        <v>270</v>
      </c>
      <c r="G219" s="41"/>
      <c r="H219" s="41"/>
      <c r="I219" s="155"/>
      <c r="J219" s="41"/>
      <c r="K219" s="41"/>
      <c r="L219" s="45"/>
      <c r="M219" s="259"/>
      <c r="N219" s="260"/>
      <c r="O219" s="92"/>
      <c r="P219" s="92"/>
      <c r="Q219" s="92"/>
      <c r="R219" s="92"/>
      <c r="S219" s="92"/>
      <c r="T219" s="93"/>
      <c r="U219" s="39"/>
      <c r="V219" s="39"/>
      <c r="W219" s="39"/>
      <c r="X219" s="39"/>
      <c r="Y219" s="39"/>
      <c r="Z219" s="39"/>
      <c r="AA219" s="39"/>
      <c r="AB219" s="39"/>
      <c r="AC219" s="39"/>
      <c r="AD219" s="39"/>
      <c r="AE219" s="39"/>
      <c r="AT219" s="17" t="s">
        <v>158</v>
      </c>
      <c r="AU219" s="17" t="s">
        <v>97</v>
      </c>
    </row>
    <row r="220" s="13" customFormat="1">
      <c r="A220" s="13"/>
      <c r="B220" s="262"/>
      <c r="C220" s="263"/>
      <c r="D220" s="257" t="s">
        <v>160</v>
      </c>
      <c r="E220" s="264" t="s">
        <v>1</v>
      </c>
      <c r="F220" s="265" t="s">
        <v>189</v>
      </c>
      <c r="G220" s="263"/>
      <c r="H220" s="264" t="s">
        <v>1</v>
      </c>
      <c r="I220" s="266"/>
      <c r="J220" s="263"/>
      <c r="K220" s="263"/>
      <c r="L220" s="267"/>
      <c r="M220" s="268"/>
      <c r="N220" s="269"/>
      <c r="O220" s="269"/>
      <c r="P220" s="269"/>
      <c r="Q220" s="269"/>
      <c r="R220" s="269"/>
      <c r="S220" s="269"/>
      <c r="T220" s="270"/>
      <c r="U220" s="13"/>
      <c r="V220" s="13"/>
      <c r="W220" s="13"/>
      <c r="X220" s="13"/>
      <c r="Y220" s="13"/>
      <c r="Z220" s="13"/>
      <c r="AA220" s="13"/>
      <c r="AB220" s="13"/>
      <c r="AC220" s="13"/>
      <c r="AD220" s="13"/>
      <c r="AE220" s="13"/>
      <c r="AT220" s="271" t="s">
        <v>160</v>
      </c>
      <c r="AU220" s="271" t="s">
        <v>97</v>
      </c>
      <c r="AV220" s="13" t="s">
        <v>23</v>
      </c>
      <c r="AW220" s="13" t="s">
        <v>47</v>
      </c>
      <c r="AX220" s="13" t="s">
        <v>90</v>
      </c>
      <c r="AY220" s="271" t="s">
        <v>146</v>
      </c>
    </row>
    <row r="221" s="14" customFormat="1">
      <c r="A221" s="14"/>
      <c r="B221" s="272"/>
      <c r="C221" s="273"/>
      <c r="D221" s="257" t="s">
        <v>160</v>
      </c>
      <c r="E221" s="274" t="s">
        <v>1</v>
      </c>
      <c r="F221" s="275" t="s">
        <v>241</v>
      </c>
      <c r="G221" s="273"/>
      <c r="H221" s="276">
        <v>45</v>
      </c>
      <c r="I221" s="277"/>
      <c r="J221" s="273"/>
      <c r="K221" s="273"/>
      <c r="L221" s="278"/>
      <c r="M221" s="279"/>
      <c r="N221" s="280"/>
      <c r="O221" s="280"/>
      <c r="P221" s="280"/>
      <c r="Q221" s="280"/>
      <c r="R221" s="280"/>
      <c r="S221" s="280"/>
      <c r="T221" s="281"/>
      <c r="U221" s="14"/>
      <c r="V221" s="14"/>
      <c r="W221" s="14"/>
      <c r="X221" s="14"/>
      <c r="Y221" s="14"/>
      <c r="Z221" s="14"/>
      <c r="AA221" s="14"/>
      <c r="AB221" s="14"/>
      <c r="AC221" s="14"/>
      <c r="AD221" s="14"/>
      <c r="AE221" s="14"/>
      <c r="AT221" s="282" t="s">
        <v>160</v>
      </c>
      <c r="AU221" s="282" t="s">
        <v>97</v>
      </c>
      <c r="AV221" s="14" t="s">
        <v>97</v>
      </c>
      <c r="AW221" s="14" t="s">
        <v>47</v>
      </c>
      <c r="AX221" s="14" t="s">
        <v>90</v>
      </c>
      <c r="AY221" s="282" t="s">
        <v>146</v>
      </c>
    </row>
    <row r="222" s="2" customFormat="1" ht="16.5" customHeight="1">
      <c r="A222" s="39"/>
      <c r="B222" s="40"/>
      <c r="C222" s="244" t="s">
        <v>271</v>
      </c>
      <c r="D222" s="244" t="s">
        <v>149</v>
      </c>
      <c r="E222" s="245" t="s">
        <v>272</v>
      </c>
      <c r="F222" s="246" t="s">
        <v>273</v>
      </c>
      <c r="G222" s="247" t="s">
        <v>152</v>
      </c>
      <c r="H222" s="248">
        <v>45</v>
      </c>
      <c r="I222" s="249"/>
      <c r="J222" s="250">
        <f>ROUND(I222*H222,2)</f>
        <v>0</v>
      </c>
      <c r="K222" s="246" t="s">
        <v>153</v>
      </c>
      <c r="L222" s="45"/>
      <c r="M222" s="251" t="s">
        <v>1</v>
      </c>
      <c r="N222" s="252" t="s">
        <v>55</v>
      </c>
      <c r="O222" s="92"/>
      <c r="P222" s="253">
        <f>O222*H222</f>
        <v>0</v>
      </c>
      <c r="Q222" s="253">
        <v>0</v>
      </c>
      <c r="R222" s="253">
        <f>Q222*H222</f>
        <v>0</v>
      </c>
      <c r="S222" s="253">
        <v>0</v>
      </c>
      <c r="T222" s="254">
        <f>S222*H222</f>
        <v>0</v>
      </c>
      <c r="U222" s="39"/>
      <c r="V222" s="39"/>
      <c r="W222" s="39"/>
      <c r="X222" s="39"/>
      <c r="Y222" s="39"/>
      <c r="Z222" s="39"/>
      <c r="AA222" s="39"/>
      <c r="AB222" s="39"/>
      <c r="AC222" s="39"/>
      <c r="AD222" s="39"/>
      <c r="AE222" s="39"/>
      <c r="AR222" s="255" t="s">
        <v>154</v>
      </c>
      <c r="AT222" s="255" t="s">
        <v>149</v>
      </c>
      <c r="AU222" s="255" t="s">
        <v>97</v>
      </c>
      <c r="AY222" s="17" t="s">
        <v>146</v>
      </c>
      <c r="BE222" s="256">
        <f>IF(N222="základní",J222,0)</f>
        <v>0</v>
      </c>
      <c r="BF222" s="256">
        <f>IF(N222="snížená",J222,0)</f>
        <v>0</v>
      </c>
      <c r="BG222" s="256">
        <f>IF(N222="zákl. přenesená",J222,0)</f>
        <v>0</v>
      </c>
      <c r="BH222" s="256">
        <f>IF(N222="sníž. přenesená",J222,0)</f>
        <v>0</v>
      </c>
      <c r="BI222" s="256">
        <f>IF(N222="nulová",J222,0)</f>
        <v>0</v>
      </c>
      <c r="BJ222" s="17" t="s">
        <v>23</v>
      </c>
      <c r="BK222" s="256">
        <f>ROUND(I222*H222,2)</f>
        <v>0</v>
      </c>
      <c r="BL222" s="17" t="s">
        <v>154</v>
      </c>
      <c r="BM222" s="255" t="s">
        <v>274</v>
      </c>
    </row>
    <row r="223" s="2" customFormat="1">
      <c r="A223" s="39"/>
      <c r="B223" s="40"/>
      <c r="C223" s="41"/>
      <c r="D223" s="257" t="s">
        <v>156</v>
      </c>
      <c r="E223" s="41"/>
      <c r="F223" s="258" t="s">
        <v>275</v>
      </c>
      <c r="G223" s="41"/>
      <c r="H223" s="41"/>
      <c r="I223" s="155"/>
      <c r="J223" s="41"/>
      <c r="K223" s="41"/>
      <c r="L223" s="45"/>
      <c r="M223" s="259"/>
      <c r="N223" s="260"/>
      <c r="O223" s="92"/>
      <c r="P223" s="92"/>
      <c r="Q223" s="92"/>
      <c r="R223" s="92"/>
      <c r="S223" s="92"/>
      <c r="T223" s="93"/>
      <c r="U223" s="39"/>
      <c r="V223" s="39"/>
      <c r="W223" s="39"/>
      <c r="X223" s="39"/>
      <c r="Y223" s="39"/>
      <c r="Z223" s="39"/>
      <c r="AA223" s="39"/>
      <c r="AB223" s="39"/>
      <c r="AC223" s="39"/>
      <c r="AD223" s="39"/>
      <c r="AE223" s="39"/>
      <c r="AT223" s="17" t="s">
        <v>156</v>
      </c>
      <c r="AU223" s="17" t="s">
        <v>97</v>
      </c>
    </row>
    <row r="224" s="2" customFormat="1">
      <c r="A224" s="39"/>
      <c r="B224" s="40"/>
      <c r="C224" s="41"/>
      <c r="D224" s="257" t="s">
        <v>158</v>
      </c>
      <c r="E224" s="41"/>
      <c r="F224" s="261" t="s">
        <v>270</v>
      </c>
      <c r="G224" s="41"/>
      <c r="H224" s="41"/>
      <c r="I224" s="155"/>
      <c r="J224" s="41"/>
      <c r="K224" s="41"/>
      <c r="L224" s="45"/>
      <c r="M224" s="259"/>
      <c r="N224" s="260"/>
      <c r="O224" s="92"/>
      <c r="P224" s="92"/>
      <c r="Q224" s="92"/>
      <c r="R224" s="92"/>
      <c r="S224" s="92"/>
      <c r="T224" s="93"/>
      <c r="U224" s="39"/>
      <c r="V224" s="39"/>
      <c r="W224" s="39"/>
      <c r="X224" s="39"/>
      <c r="Y224" s="39"/>
      <c r="Z224" s="39"/>
      <c r="AA224" s="39"/>
      <c r="AB224" s="39"/>
      <c r="AC224" s="39"/>
      <c r="AD224" s="39"/>
      <c r="AE224" s="39"/>
      <c r="AT224" s="17" t="s">
        <v>158</v>
      </c>
      <c r="AU224" s="17" t="s">
        <v>97</v>
      </c>
    </row>
    <row r="225" s="13" customFormat="1">
      <c r="A225" s="13"/>
      <c r="B225" s="262"/>
      <c r="C225" s="263"/>
      <c r="D225" s="257" t="s">
        <v>160</v>
      </c>
      <c r="E225" s="264" t="s">
        <v>1</v>
      </c>
      <c r="F225" s="265" t="s">
        <v>189</v>
      </c>
      <c r="G225" s="263"/>
      <c r="H225" s="264" t="s">
        <v>1</v>
      </c>
      <c r="I225" s="266"/>
      <c r="J225" s="263"/>
      <c r="K225" s="263"/>
      <c r="L225" s="267"/>
      <c r="M225" s="268"/>
      <c r="N225" s="269"/>
      <c r="O225" s="269"/>
      <c r="P225" s="269"/>
      <c r="Q225" s="269"/>
      <c r="R225" s="269"/>
      <c r="S225" s="269"/>
      <c r="T225" s="270"/>
      <c r="U225" s="13"/>
      <c r="V225" s="13"/>
      <c r="W225" s="13"/>
      <c r="X225" s="13"/>
      <c r="Y225" s="13"/>
      <c r="Z225" s="13"/>
      <c r="AA225" s="13"/>
      <c r="AB225" s="13"/>
      <c r="AC225" s="13"/>
      <c r="AD225" s="13"/>
      <c r="AE225" s="13"/>
      <c r="AT225" s="271" t="s">
        <v>160</v>
      </c>
      <c r="AU225" s="271" t="s">
        <v>97</v>
      </c>
      <c r="AV225" s="13" t="s">
        <v>23</v>
      </c>
      <c r="AW225" s="13" t="s">
        <v>47</v>
      </c>
      <c r="AX225" s="13" t="s">
        <v>90</v>
      </c>
      <c r="AY225" s="271" t="s">
        <v>146</v>
      </c>
    </row>
    <row r="226" s="14" customFormat="1">
      <c r="A226" s="14"/>
      <c r="B226" s="272"/>
      <c r="C226" s="273"/>
      <c r="D226" s="257" t="s">
        <v>160</v>
      </c>
      <c r="E226" s="274" t="s">
        <v>1</v>
      </c>
      <c r="F226" s="275" t="s">
        <v>241</v>
      </c>
      <c r="G226" s="273"/>
      <c r="H226" s="276">
        <v>45</v>
      </c>
      <c r="I226" s="277"/>
      <c r="J226" s="273"/>
      <c r="K226" s="273"/>
      <c r="L226" s="278"/>
      <c r="M226" s="279"/>
      <c r="N226" s="280"/>
      <c r="O226" s="280"/>
      <c r="P226" s="280"/>
      <c r="Q226" s="280"/>
      <c r="R226" s="280"/>
      <c r="S226" s="280"/>
      <c r="T226" s="281"/>
      <c r="U226" s="14"/>
      <c r="V226" s="14"/>
      <c r="W226" s="14"/>
      <c r="X226" s="14"/>
      <c r="Y226" s="14"/>
      <c r="Z226" s="14"/>
      <c r="AA226" s="14"/>
      <c r="AB226" s="14"/>
      <c r="AC226" s="14"/>
      <c r="AD226" s="14"/>
      <c r="AE226" s="14"/>
      <c r="AT226" s="282" t="s">
        <v>160</v>
      </c>
      <c r="AU226" s="282" t="s">
        <v>97</v>
      </c>
      <c r="AV226" s="14" t="s">
        <v>97</v>
      </c>
      <c r="AW226" s="14" t="s">
        <v>47</v>
      </c>
      <c r="AX226" s="14" t="s">
        <v>90</v>
      </c>
      <c r="AY226" s="282" t="s">
        <v>146</v>
      </c>
    </row>
    <row r="227" s="2" customFormat="1" ht="16.5" customHeight="1">
      <c r="A227" s="39"/>
      <c r="B227" s="40"/>
      <c r="C227" s="244" t="s">
        <v>276</v>
      </c>
      <c r="D227" s="244" t="s">
        <v>149</v>
      </c>
      <c r="E227" s="245" t="s">
        <v>277</v>
      </c>
      <c r="F227" s="246" t="s">
        <v>278</v>
      </c>
      <c r="G227" s="247" t="s">
        <v>152</v>
      </c>
      <c r="H227" s="248">
        <v>45</v>
      </c>
      <c r="I227" s="249"/>
      <c r="J227" s="250">
        <f>ROUND(I227*H227,2)</f>
        <v>0</v>
      </c>
      <c r="K227" s="246" t="s">
        <v>153</v>
      </c>
      <c r="L227" s="45"/>
      <c r="M227" s="251" t="s">
        <v>1</v>
      </c>
      <c r="N227" s="252" t="s">
        <v>55</v>
      </c>
      <c r="O227" s="92"/>
      <c r="P227" s="253">
        <f>O227*H227</f>
        <v>0</v>
      </c>
      <c r="Q227" s="253">
        <v>0</v>
      </c>
      <c r="R227" s="253">
        <f>Q227*H227</f>
        <v>0</v>
      </c>
      <c r="S227" s="253">
        <v>0</v>
      </c>
      <c r="T227" s="254">
        <f>S227*H227</f>
        <v>0</v>
      </c>
      <c r="U227" s="39"/>
      <c r="V227" s="39"/>
      <c r="W227" s="39"/>
      <c r="X227" s="39"/>
      <c r="Y227" s="39"/>
      <c r="Z227" s="39"/>
      <c r="AA227" s="39"/>
      <c r="AB227" s="39"/>
      <c r="AC227" s="39"/>
      <c r="AD227" s="39"/>
      <c r="AE227" s="39"/>
      <c r="AR227" s="255" t="s">
        <v>154</v>
      </c>
      <c r="AT227" s="255" t="s">
        <v>149</v>
      </c>
      <c r="AU227" s="255" t="s">
        <v>97</v>
      </c>
      <c r="AY227" s="17" t="s">
        <v>146</v>
      </c>
      <c r="BE227" s="256">
        <f>IF(N227="základní",J227,0)</f>
        <v>0</v>
      </c>
      <c r="BF227" s="256">
        <f>IF(N227="snížená",J227,0)</f>
        <v>0</v>
      </c>
      <c r="BG227" s="256">
        <f>IF(N227="zákl. přenesená",J227,0)</f>
        <v>0</v>
      </c>
      <c r="BH227" s="256">
        <f>IF(N227="sníž. přenesená",J227,0)</f>
        <v>0</v>
      </c>
      <c r="BI227" s="256">
        <f>IF(N227="nulová",J227,0)</f>
        <v>0</v>
      </c>
      <c r="BJ227" s="17" t="s">
        <v>23</v>
      </c>
      <c r="BK227" s="256">
        <f>ROUND(I227*H227,2)</f>
        <v>0</v>
      </c>
      <c r="BL227" s="17" t="s">
        <v>154</v>
      </c>
      <c r="BM227" s="255" t="s">
        <v>279</v>
      </c>
    </row>
    <row r="228" s="2" customFormat="1">
      <c r="A228" s="39"/>
      <c r="B228" s="40"/>
      <c r="C228" s="41"/>
      <c r="D228" s="257" t="s">
        <v>156</v>
      </c>
      <c r="E228" s="41"/>
      <c r="F228" s="258" t="s">
        <v>280</v>
      </c>
      <c r="G228" s="41"/>
      <c r="H228" s="41"/>
      <c r="I228" s="155"/>
      <c r="J228" s="41"/>
      <c r="K228" s="41"/>
      <c r="L228" s="45"/>
      <c r="M228" s="259"/>
      <c r="N228" s="260"/>
      <c r="O228" s="92"/>
      <c r="P228" s="92"/>
      <c r="Q228" s="92"/>
      <c r="R228" s="92"/>
      <c r="S228" s="92"/>
      <c r="T228" s="93"/>
      <c r="U228" s="39"/>
      <c r="V228" s="39"/>
      <c r="W228" s="39"/>
      <c r="X228" s="39"/>
      <c r="Y228" s="39"/>
      <c r="Z228" s="39"/>
      <c r="AA228" s="39"/>
      <c r="AB228" s="39"/>
      <c r="AC228" s="39"/>
      <c r="AD228" s="39"/>
      <c r="AE228" s="39"/>
      <c r="AT228" s="17" t="s">
        <v>156</v>
      </c>
      <c r="AU228" s="17" t="s">
        <v>97</v>
      </c>
    </row>
    <row r="229" s="2" customFormat="1">
      <c r="A229" s="39"/>
      <c r="B229" s="40"/>
      <c r="C229" s="41"/>
      <c r="D229" s="257" t="s">
        <v>158</v>
      </c>
      <c r="E229" s="41"/>
      <c r="F229" s="261" t="s">
        <v>281</v>
      </c>
      <c r="G229" s="41"/>
      <c r="H229" s="41"/>
      <c r="I229" s="155"/>
      <c r="J229" s="41"/>
      <c r="K229" s="41"/>
      <c r="L229" s="45"/>
      <c r="M229" s="259"/>
      <c r="N229" s="260"/>
      <c r="O229" s="92"/>
      <c r="P229" s="92"/>
      <c r="Q229" s="92"/>
      <c r="R229" s="92"/>
      <c r="S229" s="92"/>
      <c r="T229" s="93"/>
      <c r="U229" s="39"/>
      <c r="V229" s="39"/>
      <c r="W229" s="39"/>
      <c r="X229" s="39"/>
      <c r="Y229" s="39"/>
      <c r="Z229" s="39"/>
      <c r="AA229" s="39"/>
      <c r="AB229" s="39"/>
      <c r="AC229" s="39"/>
      <c r="AD229" s="39"/>
      <c r="AE229" s="39"/>
      <c r="AT229" s="17" t="s">
        <v>158</v>
      </c>
      <c r="AU229" s="17" t="s">
        <v>97</v>
      </c>
    </row>
    <row r="230" s="13" customFormat="1">
      <c r="A230" s="13"/>
      <c r="B230" s="262"/>
      <c r="C230" s="263"/>
      <c r="D230" s="257" t="s">
        <v>160</v>
      </c>
      <c r="E230" s="264" t="s">
        <v>1</v>
      </c>
      <c r="F230" s="265" t="s">
        <v>189</v>
      </c>
      <c r="G230" s="263"/>
      <c r="H230" s="264" t="s">
        <v>1</v>
      </c>
      <c r="I230" s="266"/>
      <c r="J230" s="263"/>
      <c r="K230" s="263"/>
      <c r="L230" s="267"/>
      <c r="M230" s="268"/>
      <c r="N230" s="269"/>
      <c r="O230" s="269"/>
      <c r="P230" s="269"/>
      <c r="Q230" s="269"/>
      <c r="R230" s="269"/>
      <c r="S230" s="269"/>
      <c r="T230" s="270"/>
      <c r="U230" s="13"/>
      <c r="V230" s="13"/>
      <c r="W230" s="13"/>
      <c r="X230" s="13"/>
      <c r="Y230" s="13"/>
      <c r="Z230" s="13"/>
      <c r="AA230" s="13"/>
      <c r="AB230" s="13"/>
      <c r="AC230" s="13"/>
      <c r="AD230" s="13"/>
      <c r="AE230" s="13"/>
      <c r="AT230" s="271" t="s">
        <v>160</v>
      </c>
      <c r="AU230" s="271" t="s">
        <v>97</v>
      </c>
      <c r="AV230" s="13" t="s">
        <v>23</v>
      </c>
      <c r="AW230" s="13" t="s">
        <v>47</v>
      </c>
      <c r="AX230" s="13" t="s">
        <v>90</v>
      </c>
      <c r="AY230" s="271" t="s">
        <v>146</v>
      </c>
    </row>
    <row r="231" s="14" customFormat="1">
      <c r="A231" s="14"/>
      <c r="B231" s="272"/>
      <c r="C231" s="273"/>
      <c r="D231" s="257" t="s">
        <v>160</v>
      </c>
      <c r="E231" s="274" t="s">
        <v>1</v>
      </c>
      <c r="F231" s="275" t="s">
        <v>241</v>
      </c>
      <c r="G231" s="273"/>
      <c r="H231" s="276">
        <v>45</v>
      </c>
      <c r="I231" s="277"/>
      <c r="J231" s="273"/>
      <c r="K231" s="273"/>
      <c r="L231" s="278"/>
      <c r="M231" s="279"/>
      <c r="N231" s="280"/>
      <c r="O231" s="280"/>
      <c r="P231" s="280"/>
      <c r="Q231" s="280"/>
      <c r="R231" s="280"/>
      <c r="S231" s="280"/>
      <c r="T231" s="281"/>
      <c r="U231" s="14"/>
      <c r="V231" s="14"/>
      <c r="W231" s="14"/>
      <c r="X231" s="14"/>
      <c r="Y231" s="14"/>
      <c r="Z231" s="14"/>
      <c r="AA231" s="14"/>
      <c r="AB231" s="14"/>
      <c r="AC231" s="14"/>
      <c r="AD231" s="14"/>
      <c r="AE231" s="14"/>
      <c r="AT231" s="282" t="s">
        <v>160</v>
      </c>
      <c r="AU231" s="282" t="s">
        <v>97</v>
      </c>
      <c r="AV231" s="14" t="s">
        <v>97</v>
      </c>
      <c r="AW231" s="14" t="s">
        <v>47</v>
      </c>
      <c r="AX231" s="14" t="s">
        <v>90</v>
      </c>
      <c r="AY231" s="282" t="s">
        <v>146</v>
      </c>
    </row>
    <row r="232" s="2" customFormat="1" ht="16.5" customHeight="1">
      <c r="A232" s="39"/>
      <c r="B232" s="40"/>
      <c r="C232" s="244" t="s">
        <v>7</v>
      </c>
      <c r="D232" s="244" t="s">
        <v>149</v>
      </c>
      <c r="E232" s="245" t="s">
        <v>282</v>
      </c>
      <c r="F232" s="246" t="s">
        <v>283</v>
      </c>
      <c r="G232" s="247" t="s">
        <v>177</v>
      </c>
      <c r="H232" s="248">
        <v>0.90000000000000002</v>
      </c>
      <c r="I232" s="249"/>
      <c r="J232" s="250">
        <f>ROUND(I232*H232,2)</f>
        <v>0</v>
      </c>
      <c r="K232" s="246" t="s">
        <v>153</v>
      </c>
      <c r="L232" s="45"/>
      <c r="M232" s="251" t="s">
        <v>1</v>
      </c>
      <c r="N232" s="252" t="s">
        <v>55</v>
      </c>
      <c r="O232" s="92"/>
      <c r="P232" s="253">
        <f>O232*H232</f>
        <v>0</v>
      </c>
      <c r="Q232" s="253">
        <v>0</v>
      </c>
      <c r="R232" s="253">
        <f>Q232*H232</f>
        <v>0</v>
      </c>
      <c r="S232" s="253">
        <v>0</v>
      </c>
      <c r="T232" s="254">
        <f>S232*H232</f>
        <v>0</v>
      </c>
      <c r="U232" s="39"/>
      <c r="V232" s="39"/>
      <c r="W232" s="39"/>
      <c r="X232" s="39"/>
      <c r="Y232" s="39"/>
      <c r="Z232" s="39"/>
      <c r="AA232" s="39"/>
      <c r="AB232" s="39"/>
      <c r="AC232" s="39"/>
      <c r="AD232" s="39"/>
      <c r="AE232" s="39"/>
      <c r="AR232" s="255" t="s">
        <v>154</v>
      </c>
      <c r="AT232" s="255" t="s">
        <v>149</v>
      </c>
      <c r="AU232" s="255" t="s">
        <v>97</v>
      </c>
      <c r="AY232" s="17" t="s">
        <v>146</v>
      </c>
      <c r="BE232" s="256">
        <f>IF(N232="základní",J232,0)</f>
        <v>0</v>
      </c>
      <c r="BF232" s="256">
        <f>IF(N232="snížená",J232,0)</f>
        <v>0</v>
      </c>
      <c r="BG232" s="256">
        <f>IF(N232="zákl. přenesená",J232,0)</f>
        <v>0</v>
      </c>
      <c r="BH232" s="256">
        <f>IF(N232="sníž. přenesená",J232,0)</f>
        <v>0</v>
      </c>
      <c r="BI232" s="256">
        <f>IF(N232="nulová",J232,0)</f>
        <v>0</v>
      </c>
      <c r="BJ232" s="17" t="s">
        <v>23</v>
      </c>
      <c r="BK232" s="256">
        <f>ROUND(I232*H232,2)</f>
        <v>0</v>
      </c>
      <c r="BL232" s="17" t="s">
        <v>154</v>
      </c>
      <c r="BM232" s="255" t="s">
        <v>284</v>
      </c>
    </row>
    <row r="233" s="2" customFormat="1">
      <c r="A233" s="39"/>
      <c r="B233" s="40"/>
      <c r="C233" s="41"/>
      <c r="D233" s="257" t="s">
        <v>156</v>
      </c>
      <c r="E233" s="41"/>
      <c r="F233" s="258" t="s">
        <v>285</v>
      </c>
      <c r="G233" s="41"/>
      <c r="H233" s="41"/>
      <c r="I233" s="155"/>
      <c r="J233" s="41"/>
      <c r="K233" s="41"/>
      <c r="L233" s="45"/>
      <c r="M233" s="259"/>
      <c r="N233" s="260"/>
      <c r="O233" s="92"/>
      <c r="P233" s="92"/>
      <c r="Q233" s="92"/>
      <c r="R233" s="92"/>
      <c r="S233" s="92"/>
      <c r="T233" s="93"/>
      <c r="U233" s="39"/>
      <c r="V233" s="39"/>
      <c r="W233" s="39"/>
      <c r="X233" s="39"/>
      <c r="Y233" s="39"/>
      <c r="Z233" s="39"/>
      <c r="AA233" s="39"/>
      <c r="AB233" s="39"/>
      <c r="AC233" s="39"/>
      <c r="AD233" s="39"/>
      <c r="AE233" s="39"/>
      <c r="AT233" s="17" t="s">
        <v>156</v>
      </c>
      <c r="AU233" s="17" t="s">
        <v>97</v>
      </c>
    </row>
    <row r="234" s="13" customFormat="1">
      <c r="A234" s="13"/>
      <c r="B234" s="262"/>
      <c r="C234" s="263"/>
      <c r="D234" s="257" t="s">
        <v>160</v>
      </c>
      <c r="E234" s="264" t="s">
        <v>1</v>
      </c>
      <c r="F234" s="265" t="s">
        <v>189</v>
      </c>
      <c r="G234" s="263"/>
      <c r="H234" s="264" t="s">
        <v>1</v>
      </c>
      <c r="I234" s="266"/>
      <c r="J234" s="263"/>
      <c r="K234" s="263"/>
      <c r="L234" s="267"/>
      <c r="M234" s="268"/>
      <c r="N234" s="269"/>
      <c r="O234" s="269"/>
      <c r="P234" s="269"/>
      <c r="Q234" s="269"/>
      <c r="R234" s="269"/>
      <c r="S234" s="269"/>
      <c r="T234" s="270"/>
      <c r="U234" s="13"/>
      <c r="V234" s="13"/>
      <c r="W234" s="13"/>
      <c r="X234" s="13"/>
      <c r="Y234" s="13"/>
      <c r="Z234" s="13"/>
      <c r="AA234" s="13"/>
      <c r="AB234" s="13"/>
      <c r="AC234" s="13"/>
      <c r="AD234" s="13"/>
      <c r="AE234" s="13"/>
      <c r="AT234" s="271" t="s">
        <v>160</v>
      </c>
      <c r="AU234" s="271" t="s">
        <v>97</v>
      </c>
      <c r="AV234" s="13" t="s">
        <v>23</v>
      </c>
      <c r="AW234" s="13" t="s">
        <v>47</v>
      </c>
      <c r="AX234" s="13" t="s">
        <v>90</v>
      </c>
      <c r="AY234" s="271" t="s">
        <v>146</v>
      </c>
    </row>
    <row r="235" s="13" customFormat="1">
      <c r="A235" s="13"/>
      <c r="B235" s="262"/>
      <c r="C235" s="263"/>
      <c r="D235" s="257" t="s">
        <v>160</v>
      </c>
      <c r="E235" s="264" t="s">
        <v>1</v>
      </c>
      <c r="F235" s="265" t="s">
        <v>286</v>
      </c>
      <c r="G235" s="263"/>
      <c r="H235" s="264" t="s">
        <v>1</v>
      </c>
      <c r="I235" s="266"/>
      <c r="J235" s="263"/>
      <c r="K235" s="263"/>
      <c r="L235" s="267"/>
      <c r="M235" s="268"/>
      <c r="N235" s="269"/>
      <c r="O235" s="269"/>
      <c r="P235" s="269"/>
      <c r="Q235" s="269"/>
      <c r="R235" s="269"/>
      <c r="S235" s="269"/>
      <c r="T235" s="270"/>
      <c r="U235" s="13"/>
      <c r="V235" s="13"/>
      <c r="W235" s="13"/>
      <c r="X235" s="13"/>
      <c r="Y235" s="13"/>
      <c r="Z235" s="13"/>
      <c r="AA235" s="13"/>
      <c r="AB235" s="13"/>
      <c r="AC235" s="13"/>
      <c r="AD235" s="13"/>
      <c r="AE235" s="13"/>
      <c r="AT235" s="271" t="s">
        <v>160</v>
      </c>
      <c r="AU235" s="271" t="s">
        <v>97</v>
      </c>
      <c r="AV235" s="13" t="s">
        <v>23</v>
      </c>
      <c r="AW235" s="13" t="s">
        <v>47</v>
      </c>
      <c r="AX235" s="13" t="s">
        <v>90</v>
      </c>
      <c r="AY235" s="271" t="s">
        <v>146</v>
      </c>
    </row>
    <row r="236" s="14" customFormat="1">
      <c r="A236" s="14"/>
      <c r="B236" s="272"/>
      <c r="C236" s="273"/>
      <c r="D236" s="257" t="s">
        <v>160</v>
      </c>
      <c r="E236" s="274" t="s">
        <v>1</v>
      </c>
      <c r="F236" s="275" t="s">
        <v>258</v>
      </c>
      <c r="G236" s="273"/>
      <c r="H236" s="276">
        <v>0.90000000000000002</v>
      </c>
      <c r="I236" s="277"/>
      <c r="J236" s="273"/>
      <c r="K236" s="273"/>
      <c r="L236" s="278"/>
      <c r="M236" s="279"/>
      <c r="N236" s="280"/>
      <c r="O236" s="280"/>
      <c r="P236" s="280"/>
      <c r="Q236" s="280"/>
      <c r="R236" s="280"/>
      <c r="S236" s="280"/>
      <c r="T236" s="281"/>
      <c r="U236" s="14"/>
      <c r="V236" s="14"/>
      <c r="W236" s="14"/>
      <c r="X236" s="14"/>
      <c r="Y236" s="14"/>
      <c r="Z236" s="14"/>
      <c r="AA236" s="14"/>
      <c r="AB236" s="14"/>
      <c r="AC236" s="14"/>
      <c r="AD236" s="14"/>
      <c r="AE236" s="14"/>
      <c r="AT236" s="282" t="s">
        <v>160</v>
      </c>
      <c r="AU236" s="282" t="s">
        <v>97</v>
      </c>
      <c r="AV236" s="14" t="s">
        <v>97</v>
      </c>
      <c r="AW236" s="14" t="s">
        <v>47</v>
      </c>
      <c r="AX236" s="14" t="s">
        <v>90</v>
      </c>
      <c r="AY236" s="282" t="s">
        <v>146</v>
      </c>
    </row>
    <row r="237" s="2" customFormat="1" ht="16.5" customHeight="1">
      <c r="A237" s="39"/>
      <c r="B237" s="40"/>
      <c r="C237" s="244" t="s">
        <v>287</v>
      </c>
      <c r="D237" s="244" t="s">
        <v>149</v>
      </c>
      <c r="E237" s="245" t="s">
        <v>288</v>
      </c>
      <c r="F237" s="246" t="s">
        <v>289</v>
      </c>
      <c r="G237" s="247" t="s">
        <v>177</v>
      </c>
      <c r="H237" s="248">
        <v>0.90000000000000002</v>
      </c>
      <c r="I237" s="249"/>
      <c r="J237" s="250">
        <f>ROUND(I237*H237,2)</f>
        <v>0</v>
      </c>
      <c r="K237" s="246" t="s">
        <v>153</v>
      </c>
      <c r="L237" s="45"/>
      <c r="M237" s="251" t="s">
        <v>1</v>
      </c>
      <c r="N237" s="252" t="s">
        <v>55</v>
      </c>
      <c r="O237" s="92"/>
      <c r="P237" s="253">
        <f>O237*H237</f>
        <v>0</v>
      </c>
      <c r="Q237" s="253">
        <v>0</v>
      </c>
      <c r="R237" s="253">
        <f>Q237*H237</f>
        <v>0</v>
      </c>
      <c r="S237" s="253">
        <v>0</v>
      </c>
      <c r="T237" s="254">
        <f>S237*H237</f>
        <v>0</v>
      </c>
      <c r="U237" s="39"/>
      <c r="V237" s="39"/>
      <c r="W237" s="39"/>
      <c r="X237" s="39"/>
      <c r="Y237" s="39"/>
      <c r="Z237" s="39"/>
      <c r="AA237" s="39"/>
      <c r="AB237" s="39"/>
      <c r="AC237" s="39"/>
      <c r="AD237" s="39"/>
      <c r="AE237" s="39"/>
      <c r="AR237" s="255" t="s">
        <v>154</v>
      </c>
      <c r="AT237" s="255" t="s">
        <v>149</v>
      </c>
      <c r="AU237" s="255" t="s">
        <v>97</v>
      </c>
      <c r="AY237" s="17" t="s">
        <v>146</v>
      </c>
      <c r="BE237" s="256">
        <f>IF(N237="základní",J237,0)</f>
        <v>0</v>
      </c>
      <c r="BF237" s="256">
        <f>IF(N237="snížená",J237,0)</f>
        <v>0</v>
      </c>
      <c r="BG237" s="256">
        <f>IF(N237="zákl. přenesená",J237,0)</f>
        <v>0</v>
      </c>
      <c r="BH237" s="256">
        <f>IF(N237="sníž. přenesená",J237,0)</f>
        <v>0</v>
      </c>
      <c r="BI237" s="256">
        <f>IF(N237="nulová",J237,0)</f>
        <v>0</v>
      </c>
      <c r="BJ237" s="17" t="s">
        <v>23</v>
      </c>
      <c r="BK237" s="256">
        <f>ROUND(I237*H237,2)</f>
        <v>0</v>
      </c>
      <c r="BL237" s="17" t="s">
        <v>154</v>
      </c>
      <c r="BM237" s="255" t="s">
        <v>290</v>
      </c>
    </row>
    <row r="238" s="2" customFormat="1">
      <c r="A238" s="39"/>
      <c r="B238" s="40"/>
      <c r="C238" s="41"/>
      <c r="D238" s="257" t="s">
        <v>156</v>
      </c>
      <c r="E238" s="41"/>
      <c r="F238" s="258" t="s">
        <v>291</v>
      </c>
      <c r="G238" s="41"/>
      <c r="H238" s="41"/>
      <c r="I238" s="155"/>
      <c r="J238" s="41"/>
      <c r="K238" s="41"/>
      <c r="L238" s="45"/>
      <c r="M238" s="259"/>
      <c r="N238" s="260"/>
      <c r="O238" s="92"/>
      <c r="P238" s="92"/>
      <c r="Q238" s="92"/>
      <c r="R238" s="92"/>
      <c r="S238" s="92"/>
      <c r="T238" s="93"/>
      <c r="U238" s="39"/>
      <c r="V238" s="39"/>
      <c r="W238" s="39"/>
      <c r="X238" s="39"/>
      <c r="Y238" s="39"/>
      <c r="Z238" s="39"/>
      <c r="AA238" s="39"/>
      <c r="AB238" s="39"/>
      <c r="AC238" s="39"/>
      <c r="AD238" s="39"/>
      <c r="AE238" s="39"/>
      <c r="AT238" s="17" t="s">
        <v>156</v>
      </c>
      <c r="AU238" s="17" t="s">
        <v>97</v>
      </c>
    </row>
    <row r="239" s="2" customFormat="1">
      <c r="A239" s="39"/>
      <c r="B239" s="40"/>
      <c r="C239" s="41"/>
      <c r="D239" s="257" t="s">
        <v>158</v>
      </c>
      <c r="E239" s="41"/>
      <c r="F239" s="261" t="s">
        <v>292</v>
      </c>
      <c r="G239" s="41"/>
      <c r="H239" s="41"/>
      <c r="I239" s="155"/>
      <c r="J239" s="41"/>
      <c r="K239" s="41"/>
      <c r="L239" s="45"/>
      <c r="M239" s="259"/>
      <c r="N239" s="260"/>
      <c r="O239" s="92"/>
      <c r="P239" s="92"/>
      <c r="Q239" s="92"/>
      <c r="R239" s="92"/>
      <c r="S239" s="92"/>
      <c r="T239" s="93"/>
      <c r="U239" s="39"/>
      <c r="V239" s="39"/>
      <c r="W239" s="39"/>
      <c r="X239" s="39"/>
      <c r="Y239" s="39"/>
      <c r="Z239" s="39"/>
      <c r="AA239" s="39"/>
      <c r="AB239" s="39"/>
      <c r="AC239" s="39"/>
      <c r="AD239" s="39"/>
      <c r="AE239" s="39"/>
      <c r="AT239" s="17" t="s">
        <v>158</v>
      </c>
      <c r="AU239" s="17" t="s">
        <v>97</v>
      </c>
    </row>
    <row r="240" s="13" customFormat="1">
      <c r="A240" s="13"/>
      <c r="B240" s="262"/>
      <c r="C240" s="263"/>
      <c r="D240" s="257" t="s">
        <v>160</v>
      </c>
      <c r="E240" s="264" t="s">
        <v>1</v>
      </c>
      <c r="F240" s="265" t="s">
        <v>189</v>
      </c>
      <c r="G240" s="263"/>
      <c r="H240" s="264" t="s">
        <v>1</v>
      </c>
      <c r="I240" s="266"/>
      <c r="J240" s="263"/>
      <c r="K240" s="263"/>
      <c r="L240" s="267"/>
      <c r="M240" s="268"/>
      <c r="N240" s="269"/>
      <c r="O240" s="269"/>
      <c r="P240" s="269"/>
      <c r="Q240" s="269"/>
      <c r="R240" s="269"/>
      <c r="S240" s="269"/>
      <c r="T240" s="270"/>
      <c r="U240" s="13"/>
      <c r="V240" s="13"/>
      <c r="W240" s="13"/>
      <c r="X240" s="13"/>
      <c r="Y240" s="13"/>
      <c r="Z240" s="13"/>
      <c r="AA240" s="13"/>
      <c r="AB240" s="13"/>
      <c r="AC240" s="13"/>
      <c r="AD240" s="13"/>
      <c r="AE240" s="13"/>
      <c r="AT240" s="271" t="s">
        <v>160</v>
      </c>
      <c r="AU240" s="271" t="s">
        <v>97</v>
      </c>
      <c r="AV240" s="13" t="s">
        <v>23</v>
      </c>
      <c r="AW240" s="13" t="s">
        <v>47</v>
      </c>
      <c r="AX240" s="13" t="s">
        <v>90</v>
      </c>
      <c r="AY240" s="271" t="s">
        <v>146</v>
      </c>
    </row>
    <row r="241" s="13" customFormat="1">
      <c r="A241" s="13"/>
      <c r="B241" s="262"/>
      <c r="C241" s="263"/>
      <c r="D241" s="257" t="s">
        <v>160</v>
      </c>
      <c r="E241" s="264" t="s">
        <v>1</v>
      </c>
      <c r="F241" s="265" t="s">
        <v>286</v>
      </c>
      <c r="G241" s="263"/>
      <c r="H241" s="264" t="s">
        <v>1</v>
      </c>
      <c r="I241" s="266"/>
      <c r="J241" s="263"/>
      <c r="K241" s="263"/>
      <c r="L241" s="267"/>
      <c r="M241" s="268"/>
      <c r="N241" s="269"/>
      <c r="O241" s="269"/>
      <c r="P241" s="269"/>
      <c r="Q241" s="269"/>
      <c r="R241" s="269"/>
      <c r="S241" s="269"/>
      <c r="T241" s="270"/>
      <c r="U241" s="13"/>
      <c r="V241" s="13"/>
      <c r="W241" s="13"/>
      <c r="X241" s="13"/>
      <c r="Y241" s="13"/>
      <c r="Z241" s="13"/>
      <c r="AA241" s="13"/>
      <c r="AB241" s="13"/>
      <c r="AC241" s="13"/>
      <c r="AD241" s="13"/>
      <c r="AE241" s="13"/>
      <c r="AT241" s="271" t="s">
        <v>160</v>
      </c>
      <c r="AU241" s="271" t="s">
        <v>97</v>
      </c>
      <c r="AV241" s="13" t="s">
        <v>23</v>
      </c>
      <c r="AW241" s="13" t="s">
        <v>47</v>
      </c>
      <c r="AX241" s="13" t="s">
        <v>90</v>
      </c>
      <c r="AY241" s="271" t="s">
        <v>146</v>
      </c>
    </row>
    <row r="242" s="14" customFormat="1">
      <c r="A242" s="14"/>
      <c r="B242" s="272"/>
      <c r="C242" s="273"/>
      <c r="D242" s="257" t="s">
        <v>160</v>
      </c>
      <c r="E242" s="274" t="s">
        <v>1</v>
      </c>
      <c r="F242" s="275" t="s">
        <v>258</v>
      </c>
      <c r="G242" s="273"/>
      <c r="H242" s="276">
        <v>0.90000000000000002</v>
      </c>
      <c r="I242" s="277"/>
      <c r="J242" s="273"/>
      <c r="K242" s="273"/>
      <c r="L242" s="278"/>
      <c r="M242" s="279"/>
      <c r="N242" s="280"/>
      <c r="O242" s="280"/>
      <c r="P242" s="280"/>
      <c r="Q242" s="280"/>
      <c r="R242" s="280"/>
      <c r="S242" s="280"/>
      <c r="T242" s="281"/>
      <c r="U242" s="14"/>
      <c r="V242" s="14"/>
      <c r="W242" s="14"/>
      <c r="X242" s="14"/>
      <c r="Y242" s="14"/>
      <c r="Z242" s="14"/>
      <c r="AA242" s="14"/>
      <c r="AB242" s="14"/>
      <c r="AC242" s="14"/>
      <c r="AD242" s="14"/>
      <c r="AE242" s="14"/>
      <c r="AT242" s="282" t="s">
        <v>160</v>
      </c>
      <c r="AU242" s="282" t="s">
        <v>97</v>
      </c>
      <c r="AV242" s="14" t="s">
        <v>97</v>
      </c>
      <c r="AW242" s="14" t="s">
        <v>47</v>
      </c>
      <c r="AX242" s="14" t="s">
        <v>90</v>
      </c>
      <c r="AY242" s="282" t="s">
        <v>146</v>
      </c>
    </row>
    <row r="243" s="2" customFormat="1" ht="16.5" customHeight="1">
      <c r="A243" s="39"/>
      <c r="B243" s="40"/>
      <c r="C243" s="283" t="s">
        <v>293</v>
      </c>
      <c r="D243" s="283" t="s">
        <v>224</v>
      </c>
      <c r="E243" s="284" t="s">
        <v>294</v>
      </c>
      <c r="F243" s="285" t="s">
        <v>295</v>
      </c>
      <c r="G243" s="286" t="s">
        <v>177</v>
      </c>
      <c r="H243" s="287">
        <v>0.90000000000000002</v>
      </c>
      <c r="I243" s="288"/>
      <c r="J243" s="289">
        <f>ROUND(I243*H243,2)</f>
        <v>0</v>
      </c>
      <c r="K243" s="285" t="s">
        <v>153</v>
      </c>
      <c r="L243" s="290"/>
      <c r="M243" s="291" t="s">
        <v>1</v>
      </c>
      <c r="N243" s="292" t="s">
        <v>55</v>
      </c>
      <c r="O243" s="92"/>
      <c r="P243" s="253">
        <f>O243*H243</f>
        <v>0</v>
      </c>
      <c r="Q243" s="253">
        <v>1</v>
      </c>
      <c r="R243" s="253">
        <f>Q243*H243</f>
        <v>0.90000000000000002</v>
      </c>
      <c r="S243" s="253">
        <v>0</v>
      </c>
      <c r="T243" s="254">
        <f>S243*H243</f>
        <v>0</v>
      </c>
      <c r="U243" s="39"/>
      <c r="V243" s="39"/>
      <c r="W243" s="39"/>
      <c r="X243" s="39"/>
      <c r="Y243" s="39"/>
      <c r="Z243" s="39"/>
      <c r="AA243" s="39"/>
      <c r="AB243" s="39"/>
      <c r="AC243" s="39"/>
      <c r="AD243" s="39"/>
      <c r="AE243" s="39"/>
      <c r="AR243" s="255" t="s">
        <v>202</v>
      </c>
      <c r="AT243" s="255" t="s">
        <v>224</v>
      </c>
      <c r="AU243" s="255" t="s">
        <v>97</v>
      </c>
      <c r="AY243" s="17" t="s">
        <v>146</v>
      </c>
      <c r="BE243" s="256">
        <f>IF(N243="základní",J243,0)</f>
        <v>0</v>
      </c>
      <c r="BF243" s="256">
        <f>IF(N243="snížená",J243,0)</f>
        <v>0</v>
      </c>
      <c r="BG243" s="256">
        <f>IF(N243="zákl. přenesená",J243,0)</f>
        <v>0</v>
      </c>
      <c r="BH243" s="256">
        <f>IF(N243="sníž. přenesená",J243,0)</f>
        <v>0</v>
      </c>
      <c r="BI243" s="256">
        <f>IF(N243="nulová",J243,0)</f>
        <v>0</v>
      </c>
      <c r="BJ243" s="17" t="s">
        <v>23</v>
      </c>
      <c r="BK243" s="256">
        <f>ROUND(I243*H243,2)</f>
        <v>0</v>
      </c>
      <c r="BL243" s="17" t="s">
        <v>154</v>
      </c>
      <c r="BM243" s="255" t="s">
        <v>296</v>
      </c>
    </row>
    <row r="244" s="2" customFormat="1">
      <c r="A244" s="39"/>
      <c r="B244" s="40"/>
      <c r="C244" s="41"/>
      <c r="D244" s="257" t="s">
        <v>156</v>
      </c>
      <c r="E244" s="41"/>
      <c r="F244" s="258" t="s">
        <v>295</v>
      </c>
      <c r="G244" s="41"/>
      <c r="H244" s="41"/>
      <c r="I244" s="155"/>
      <c r="J244" s="41"/>
      <c r="K244" s="41"/>
      <c r="L244" s="45"/>
      <c r="M244" s="259"/>
      <c r="N244" s="260"/>
      <c r="O244" s="92"/>
      <c r="P244" s="92"/>
      <c r="Q244" s="92"/>
      <c r="R244" s="92"/>
      <c r="S244" s="92"/>
      <c r="T244" s="93"/>
      <c r="U244" s="39"/>
      <c r="V244" s="39"/>
      <c r="W244" s="39"/>
      <c r="X244" s="39"/>
      <c r="Y244" s="39"/>
      <c r="Z244" s="39"/>
      <c r="AA244" s="39"/>
      <c r="AB244" s="39"/>
      <c r="AC244" s="39"/>
      <c r="AD244" s="39"/>
      <c r="AE244" s="39"/>
      <c r="AT244" s="17" t="s">
        <v>156</v>
      </c>
      <c r="AU244" s="17" t="s">
        <v>97</v>
      </c>
    </row>
    <row r="245" s="13" customFormat="1">
      <c r="A245" s="13"/>
      <c r="B245" s="262"/>
      <c r="C245" s="263"/>
      <c r="D245" s="257" t="s">
        <v>160</v>
      </c>
      <c r="E245" s="264" t="s">
        <v>1</v>
      </c>
      <c r="F245" s="265" t="s">
        <v>189</v>
      </c>
      <c r="G245" s="263"/>
      <c r="H245" s="264" t="s">
        <v>1</v>
      </c>
      <c r="I245" s="266"/>
      <c r="J245" s="263"/>
      <c r="K245" s="263"/>
      <c r="L245" s="267"/>
      <c r="M245" s="268"/>
      <c r="N245" s="269"/>
      <c r="O245" s="269"/>
      <c r="P245" s="269"/>
      <c r="Q245" s="269"/>
      <c r="R245" s="269"/>
      <c r="S245" s="269"/>
      <c r="T245" s="270"/>
      <c r="U245" s="13"/>
      <c r="V245" s="13"/>
      <c r="W245" s="13"/>
      <c r="X245" s="13"/>
      <c r="Y245" s="13"/>
      <c r="Z245" s="13"/>
      <c r="AA245" s="13"/>
      <c r="AB245" s="13"/>
      <c r="AC245" s="13"/>
      <c r="AD245" s="13"/>
      <c r="AE245" s="13"/>
      <c r="AT245" s="271" t="s">
        <v>160</v>
      </c>
      <c r="AU245" s="271" t="s">
        <v>97</v>
      </c>
      <c r="AV245" s="13" t="s">
        <v>23</v>
      </c>
      <c r="AW245" s="13" t="s">
        <v>47</v>
      </c>
      <c r="AX245" s="13" t="s">
        <v>90</v>
      </c>
      <c r="AY245" s="271" t="s">
        <v>146</v>
      </c>
    </row>
    <row r="246" s="13" customFormat="1">
      <c r="A246" s="13"/>
      <c r="B246" s="262"/>
      <c r="C246" s="263"/>
      <c r="D246" s="257" t="s">
        <v>160</v>
      </c>
      <c r="E246" s="264" t="s">
        <v>1</v>
      </c>
      <c r="F246" s="265" t="s">
        <v>286</v>
      </c>
      <c r="G246" s="263"/>
      <c r="H246" s="264" t="s">
        <v>1</v>
      </c>
      <c r="I246" s="266"/>
      <c r="J246" s="263"/>
      <c r="K246" s="263"/>
      <c r="L246" s="267"/>
      <c r="M246" s="268"/>
      <c r="N246" s="269"/>
      <c r="O246" s="269"/>
      <c r="P246" s="269"/>
      <c r="Q246" s="269"/>
      <c r="R246" s="269"/>
      <c r="S246" s="269"/>
      <c r="T246" s="270"/>
      <c r="U246" s="13"/>
      <c r="V246" s="13"/>
      <c r="W246" s="13"/>
      <c r="X246" s="13"/>
      <c r="Y246" s="13"/>
      <c r="Z246" s="13"/>
      <c r="AA246" s="13"/>
      <c r="AB246" s="13"/>
      <c r="AC246" s="13"/>
      <c r="AD246" s="13"/>
      <c r="AE246" s="13"/>
      <c r="AT246" s="271" t="s">
        <v>160</v>
      </c>
      <c r="AU246" s="271" t="s">
        <v>97</v>
      </c>
      <c r="AV246" s="13" t="s">
        <v>23</v>
      </c>
      <c r="AW246" s="13" t="s">
        <v>47</v>
      </c>
      <c r="AX246" s="13" t="s">
        <v>90</v>
      </c>
      <c r="AY246" s="271" t="s">
        <v>146</v>
      </c>
    </row>
    <row r="247" s="14" customFormat="1">
      <c r="A247" s="14"/>
      <c r="B247" s="272"/>
      <c r="C247" s="273"/>
      <c r="D247" s="257" t="s">
        <v>160</v>
      </c>
      <c r="E247" s="274" t="s">
        <v>1</v>
      </c>
      <c r="F247" s="275" t="s">
        <v>258</v>
      </c>
      <c r="G247" s="273"/>
      <c r="H247" s="276">
        <v>0.90000000000000002</v>
      </c>
      <c r="I247" s="277"/>
      <c r="J247" s="273"/>
      <c r="K247" s="273"/>
      <c r="L247" s="278"/>
      <c r="M247" s="279"/>
      <c r="N247" s="280"/>
      <c r="O247" s="280"/>
      <c r="P247" s="280"/>
      <c r="Q247" s="280"/>
      <c r="R247" s="280"/>
      <c r="S247" s="280"/>
      <c r="T247" s="281"/>
      <c r="U247" s="14"/>
      <c r="V247" s="14"/>
      <c r="W247" s="14"/>
      <c r="X247" s="14"/>
      <c r="Y247" s="14"/>
      <c r="Z247" s="14"/>
      <c r="AA247" s="14"/>
      <c r="AB247" s="14"/>
      <c r="AC247" s="14"/>
      <c r="AD247" s="14"/>
      <c r="AE247" s="14"/>
      <c r="AT247" s="282" t="s">
        <v>160</v>
      </c>
      <c r="AU247" s="282" t="s">
        <v>97</v>
      </c>
      <c r="AV247" s="14" t="s">
        <v>97</v>
      </c>
      <c r="AW247" s="14" t="s">
        <v>47</v>
      </c>
      <c r="AX247" s="14" t="s">
        <v>23</v>
      </c>
      <c r="AY247" s="282" t="s">
        <v>146</v>
      </c>
    </row>
    <row r="248" s="2" customFormat="1" ht="21.75" customHeight="1">
      <c r="A248" s="39"/>
      <c r="B248" s="40"/>
      <c r="C248" s="244" t="s">
        <v>297</v>
      </c>
      <c r="D248" s="244" t="s">
        <v>149</v>
      </c>
      <c r="E248" s="245" t="s">
        <v>298</v>
      </c>
      <c r="F248" s="246" t="s">
        <v>299</v>
      </c>
      <c r="G248" s="247" t="s">
        <v>152</v>
      </c>
      <c r="H248" s="248">
        <v>82.599999999999994</v>
      </c>
      <c r="I248" s="249"/>
      <c r="J248" s="250">
        <f>ROUND(I248*H248,2)</f>
        <v>0</v>
      </c>
      <c r="K248" s="246" t="s">
        <v>153</v>
      </c>
      <c r="L248" s="45"/>
      <c r="M248" s="251" t="s">
        <v>1</v>
      </c>
      <c r="N248" s="252" t="s">
        <v>55</v>
      </c>
      <c r="O248" s="92"/>
      <c r="P248" s="253">
        <f>O248*H248</f>
        <v>0</v>
      </c>
      <c r="Q248" s="253">
        <v>0</v>
      </c>
      <c r="R248" s="253">
        <f>Q248*H248</f>
        <v>0</v>
      </c>
      <c r="S248" s="253">
        <v>0</v>
      </c>
      <c r="T248" s="254">
        <f>S248*H248</f>
        <v>0</v>
      </c>
      <c r="U248" s="39"/>
      <c r="V248" s="39"/>
      <c r="W248" s="39"/>
      <c r="X248" s="39"/>
      <c r="Y248" s="39"/>
      <c r="Z248" s="39"/>
      <c r="AA248" s="39"/>
      <c r="AB248" s="39"/>
      <c r="AC248" s="39"/>
      <c r="AD248" s="39"/>
      <c r="AE248" s="39"/>
      <c r="AR248" s="255" t="s">
        <v>154</v>
      </c>
      <c r="AT248" s="255" t="s">
        <v>149</v>
      </c>
      <c r="AU248" s="255" t="s">
        <v>97</v>
      </c>
      <c r="AY248" s="17" t="s">
        <v>146</v>
      </c>
      <c r="BE248" s="256">
        <f>IF(N248="základní",J248,0)</f>
        <v>0</v>
      </c>
      <c r="BF248" s="256">
        <f>IF(N248="snížená",J248,0)</f>
        <v>0</v>
      </c>
      <c r="BG248" s="256">
        <f>IF(N248="zákl. přenesená",J248,0)</f>
        <v>0</v>
      </c>
      <c r="BH248" s="256">
        <f>IF(N248="sníž. přenesená",J248,0)</f>
        <v>0</v>
      </c>
      <c r="BI248" s="256">
        <f>IF(N248="nulová",J248,0)</f>
        <v>0</v>
      </c>
      <c r="BJ248" s="17" t="s">
        <v>23</v>
      </c>
      <c r="BK248" s="256">
        <f>ROUND(I248*H248,2)</f>
        <v>0</v>
      </c>
      <c r="BL248" s="17" t="s">
        <v>154</v>
      </c>
      <c r="BM248" s="255" t="s">
        <v>300</v>
      </c>
    </row>
    <row r="249" s="2" customFormat="1">
      <c r="A249" s="39"/>
      <c r="B249" s="40"/>
      <c r="C249" s="41"/>
      <c r="D249" s="257" t="s">
        <v>156</v>
      </c>
      <c r="E249" s="41"/>
      <c r="F249" s="258" t="s">
        <v>301</v>
      </c>
      <c r="G249" s="41"/>
      <c r="H249" s="41"/>
      <c r="I249" s="155"/>
      <c r="J249" s="41"/>
      <c r="K249" s="41"/>
      <c r="L249" s="45"/>
      <c r="M249" s="259"/>
      <c r="N249" s="260"/>
      <c r="O249" s="92"/>
      <c r="P249" s="92"/>
      <c r="Q249" s="92"/>
      <c r="R249" s="92"/>
      <c r="S249" s="92"/>
      <c r="T249" s="93"/>
      <c r="U249" s="39"/>
      <c r="V249" s="39"/>
      <c r="W249" s="39"/>
      <c r="X249" s="39"/>
      <c r="Y249" s="39"/>
      <c r="Z249" s="39"/>
      <c r="AA249" s="39"/>
      <c r="AB249" s="39"/>
      <c r="AC249" s="39"/>
      <c r="AD249" s="39"/>
      <c r="AE249" s="39"/>
      <c r="AT249" s="17" t="s">
        <v>156</v>
      </c>
      <c r="AU249" s="17" t="s">
        <v>97</v>
      </c>
    </row>
    <row r="250" s="2" customFormat="1">
      <c r="A250" s="39"/>
      <c r="B250" s="40"/>
      <c r="C250" s="41"/>
      <c r="D250" s="257" t="s">
        <v>158</v>
      </c>
      <c r="E250" s="41"/>
      <c r="F250" s="261" t="s">
        <v>302</v>
      </c>
      <c r="G250" s="41"/>
      <c r="H250" s="41"/>
      <c r="I250" s="155"/>
      <c r="J250" s="41"/>
      <c r="K250" s="41"/>
      <c r="L250" s="45"/>
      <c r="M250" s="259"/>
      <c r="N250" s="260"/>
      <c r="O250" s="92"/>
      <c r="P250" s="92"/>
      <c r="Q250" s="92"/>
      <c r="R250" s="92"/>
      <c r="S250" s="92"/>
      <c r="T250" s="93"/>
      <c r="U250" s="39"/>
      <c r="V250" s="39"/>
      <c r="W250" s="39"/>
      <c r="X250" s="39"/>
      <c r="Y250" s="39"/>
      <c r="Z250" s="39"/>
      <c r="AA250" s="39"/>
      <c r="AB250" s="39"/>
      <c r="AC250" s="39"/>
      <c r="AD250" s="39"/>
      <c r="AE250" s="39"/>
      <c r="AT250" s="17" t="s">
        <v>158</v>
      </c>
      <c r="AU250" s="17" t="s">
        <v>97</v>
      </c>
    </row>
    <row r="251" s="13" customFormat="1">
      <c r="A251" s="13"/>
      <c r="B251" s="262"/>
      <c r="C251" s="263"/>
      <c r="D251" s="257" t="s">
        <v>160</v>
      </c>
      <c r="E251" s="264" t="s">
        <v>1</v>
      </c>
      <c r="F251" s="265" t="s">
        <v>303</v>
      </c>
      <c r="G251" s="263"/>
      <c r="H251" s="264" t="s">
        <v>1</v>
      </c>
      <c r="I251" s="266"/>
      <c r="J251" s="263"/>
      <c r="K251" s="263"/>
      <c r="L251" s="267"/>
      <c r="M251" s="268"/>
      <c r="N251" s="269"/>
      <c r="O251" s="269"/>
      <c r="P251" s="269"/>
      <c r="Q251" s="269"/>
      <c r="R251" s="269"/>
      <c r="S251" s="269"/>
      <c r="T251" s="270"/>
      <c r="U251" s="13"/>
      <c r="V251" s="13"/>
      <c r="W251" s="13"/>
      <c r="X251" s="13"/>
      <c r="Y251" s="13"/>
      <c r="Z251" s="13"/>
      <c r="AA251" s="13"/>
      <c r="AB251" s="13"/>
      <c r="AC251" s="13"/>
      <c r="AD251" s="13"/>
      <c r="AE251" s="13"/>
      <c r="AT251" s="271" t="s">
        <v>160</v>
      </c>
      <c r="AU251" s="271" t="s">
        <v>97</v>
      </c>
      <c r="AV251" s="13" t="s">
        <v>23</v>
      </c>
      <c r="AW251" s="13" t="s">
        <v>47</v>
      </c>
      <c r="AX251" s="13" t="s">
        <v>90</v>
      </c>
      <c r="AY251" s="271" t="s">
        <v>146</v>
      </c>
    </row>
    <row r="252" s="14" customFormat="1">
      <c r="A252" s="14"/>
      <c r="B252" s="272"/>
      <c r="C252" s="273"/>
      <c r="D252" s="257" t="s">
        <v>160</v>
      </c>
      <c r="E252" s="274" t="s">
        <v>1</v>
      </c>
      <c r="F252" s="275" t="s">
        <v>304</v>
      </c>
      <c r="G252" s="273"/>
      <c r="H252" s="276">
        <v>82.599999999999994</v>
      </c>
      <c r="I252" s="277"/>
      <c r="J252" s="273"/>
      <c r="K252" s="273"/>
      <c r="L252" s="278"/>
      <c r="M252" s="279"/>
      <c r="N252" s="280"/>
      <c r="O252" s="280"/>
      <c r="P252" s="280"/>
      <c r="Q252" s="280"/>
      <c r="R252" s="280"/>
      <c r="S252" s="280"/>
      <c r="T252" s="281"/>
      <c r="U252" s="14"/>
      <c r="V252" s="14"/>
      <c r="W252" s="14"/>
      <c r="X252" s="14"/>
      <c r="Y252" s="14"/>
      <c r="Z252" s="14"/>
      <c r="AA252" s="14"/>
      <c r="AB252" s="14"/>
      <c r="AC252" s="14"/>
      <c r="AD252" s="14"/>
      <c r="AE252" s="14"/>
      <c r="AT252" s="282" t="s">
        <v>160</v>
      </c>
      <c r="AU252" s="282" t="s">
        <v>97</v>
      </c>
      <c r="AV252" s="14" t="s">
        <v>97</v>
      </c>
      <c r="AW252" s="14" t="s">
        <v>47</v>
      </c>
      <c r="AX252" s="14" t="s">
        <v>23</v>
      </c>
      <c r="AY252" s="282" t="s">
        <v>146</v>
      </c>
    </row>
    <row r="253" s="12" customFormat="1" ht="22.8" customHeight="1">
      <c r="A253" s="12"/>
      <c r="B253" s="228"/>
      <c r="C253" s="229"/>
      <c r="D253" s="230" t="s">
        <v>89</v>
      </c>
      <c r="E253" s="242" t="s">
        <v>305</v>
      </c>
      <c r="F253" s="242" t="s">
        <v>306</v>
      </c>
      <c r="G253" s="229"/>
      <c r="H253" s="229"/>
      <c r="I253" s="232"/>
      <c r="J253" s="243">
        <f>BK253</f>
        <v>0</v>
      </c>
      <c r="K253" s="229"/>
      <c r="L253" s="234"/>
      <c r="M253" s="235"/>
      <c r="N253" s="236"/>
      <c r="O253" s="236"/>
      <c r="P253" s="237">
        <f>SUM(P254:P260)</f>
        <v>0</v>
      </c>
      <c r="Q253" s="236"/>
      <c r="R253" s="237">
        <f>SUM(R254:R260)</f>
        <v>56.993999999999993</v>
      </c>
      <c r="S253" s="236"/>
      <c r="T253" s="238">
        <f>SUM(T254:T260)</f>
        <v>0</v>
      </c>
      <c r="U253" s="12"/>
      <c r="V253" s="12"/>
      <c r="W253" s="12"/>
      <c r="X253" s="12"/>
      <c r="Y253" s="12"/>
      <c r="Z253" s="12"/>
      <c r="AA253" s="12"/>
      <c r="AB253" s="12"/>
      <c r="AC253" s="12"/>
      <c r="AD253" s="12"/>
      <c r="AE253" s="12"/>
      <c r="AR253" s="239" t="s">
        <v>23</v>
      </c>
      <c r="AT253" s="240" t="s">
        <v>89</v>
      </c>
      <c r="AU253" s="240" t="s">
        <v>23</v>
      </c>
      <c r="AY253" s="239" t="s">
        <v>146</v>
      </c>
      <c r="BK253" s="241">
        <f>SUM(BK254:BK260)</f>
        <v>0</v>
      </c>
    </row>
    <row r="254" s="2" customFormat="1" ht="16.5" customHeight="1">
      <c r="A254" s="39"/>
      <c r="B254" s="40"/>
      <c r="C254" s="244" t="s">
        <v>307</v>
      </c>
      <c r="D254" s="244" t="s">
        <v>149</v>
      </c>
      <c r="E254" s="245" t="s">
        <v>308</v>
      </c>
      <c r="F254" s="246" t="s">
        <v>309</v>
      </c>
      <c r="G254" s="247" t="s">
        <v>152</v>
      </c>
      <c r="H254" s="248">
        <v>82.599999999999994</v>
      </c>
      <c r="I254" s="249"/>
      <c r="J254" s="250">
        <f>ROUND(I254*H254,2)</f>
        <v>0</v>
      </c>
      <c r="K254" s="246" t="s">
        <v>153</v>
      </c>
      <c r="L254" s="45"/>
      <c r="M254" s="251" t="s">
        <v>1</v>
      </c>
      <c r="N254" s="252" t="s">
        <v>55</v>
      </c>
      <c r="O254" s="92"/>
      <c r="P254" s="253">
        <f>O254*H254</f>
        <v>0</v>
      </c>
      <c r="Q254" s="253">
        <v>0.68999999999999995</v>
      </c>
      <c r="R254" s="253">
        <f>Q254*H254</f>
        <v>56.993999999999993</v>
      </c>
      <c r="S254" s="253">
        <v>0</v>
      </c>
      <c r="T254" s="254">
        <f>S254*H254</f>
        <v>0</v>
      </c>
      <c r="U254" s="39"/>
      <c r="V254" s="39"/>
      <c r="W254" s="39"/>
      <c r="X254" s="39"/>
      <c r="Y254" s="39"/>
      <c r="Z254" s="39"/>
      <c r="AA254" s="39"/>
      <c r="AB254" s="39"/>
      <c r="AC254" s="39"/>
      <c r="AD254" s="39"/>
      <c r="AE254" s="39"/>
      <c r="AR254" s="255" t="s">
        <v>154</v>
      </c>
      <c r="AT254" s="255" t="s">
        <v>149</v>
      </c>
      <c r="AU254" s="255" t="s">
        <v>97</v>
      </c>
      <c r="AY254" s="17" t="s">
        <v>146</v>
      </c>
      <c r="BE254" s="256">
        <f>IF(N254="základní",J254,0)</f>
        <v>0</v>
      </c>
      <c r="BF254" s="256">
        <f>IF(N254="snížená",J254,0)</f>
        <v>0</v>
      </c>
      <c r="BG254" s="256">
        <f>IF(N254="zákl. přenesená",J254,0)</f>
        <v>0</v>
      </c>
      <c r="BH254" s="256">
        <f>IF(N254="sníž. přenesená",J254,0)</f>
        <v>0</v>
      </c>
      <c r="BI254" s="256">
        <f>IF(N254="nulová",J254,0)</f>
        <v>0</v>
      </c>
      <c r="BJ254" s="17" t="s">
        <v>23</v>
      </c>
      <c r="BK254" s="256">
        <f>ROUND(I254*H254,2)</f>
        <v>0</v>
      </c>
      <c r="BL254" s="17" t="s">
        <v>154</v>
      </c>
      <c r="BM254" s="255" t="s">
        <v>310</v>
      </c>
    </row>
    <row r="255" s="2" customFormat="1">
      <c r="A255" s="39"/>
      <c r="B255" s="40"/>
      <c r="C255" s="41"/>
      <c r="D255" s="257" t="s">
        <v>156</v>
      </c>
      <c r="E255" s="41"/>
      <c r="F255" s="258" t="s">
        <v>311</v>
      </c>
      <c r="G255" s="41"/>
      <c r="H255" s="41"/>
      <c r="I255" s="155"/>
      <c r="J255" s="41"/>
      <c r="K255" s="41"/>
      <c r="L255" s="45"/>
      <c r="M255" s="259"/>
      <c r="N255" s="260"/>
      <c r="O255" s="92"/>
      <c r="P255" s="92"/>
      <c r="Q255" s="92"/>
      <c r="R255" s="92"/>
      <c r="S255" s="92"/>
      <c r="T255" s="93"/>
      <c r="U255" s="39"/>
      <c r="V255" s="39"/>
      <c r="W255" s="39"/>
      <c r="X255" s="39"/>
      <c r="Y255" s="39"/>
      <c r="Z255" s="39"/>
      <c r="AA255" s="39"/>
      <c r="AB255" s="39"/>
      <c r="AC255" s="39"/>
      <c r="AD255" s="39"/>
      <c r="AE255" s="39"/>
      <c r="AT255" s="17" t="s">
        <v>156</v>
      </c>
      <c r="AU255" s="17" t="s">
        <v>97</v>
      </c>
    </row>
    <row r="256" s="13" customFormat="1">
      <c r="A256" s="13"/>
      <c r="B256" s="262"/>
      <c r="C256" s="263"/>
      <c r="D256" s="257" t="s">
        <v>160</v>
      </c>
      <c r="E256" s="264" t="s">
        <v>1</v>
      </c>
      <c r="F256" s="265" t="s">
        <v>312</v>
      </c>
      <c r="G256" s="263"/>
      <c r="H256" s="264" t="s">
        <v>1</v>
      </c>
      <c r="I256" s="266"/>
      <c r="J256" s="263"/>
      <c r="K256" s="263"/>
      <c r="L256" s="267"/>
      <c r="M256" s="268"/>
      <c r="N256" s="269"/>
      <c r="O256" s="269"/>
      <c r="P256" s="269"/>
      <c r="Q256" s="269"/>
      <c r="R256" s="269"/>
      <c r="S256" s="269"/>
      <c r="T256" s="270"/>
      <c r="U256" s="13"/>
      <c r="V256" s="13"/>
      <c r="W256" s="13"/>
      <c r="X256" s="13"/>
      <c r="Y256" s="13"/>
      <c r="Z256" s="13"/>
      <c r="AA256" s="13"/>
      <c r="AB256" s="13"/>
      <c r="AC256" s="13"/>
      <c r="AD256" s="13"/>
      <c r="AE256" s="13"/>
      <c r="AT256" s="271" t="s">
        <v>160</v>
      </c>
      <c r="AU256" s="271" t="s">
        <v>97</v>
      </c>
      <c r="AV256" s="13" t="s">
        <v>23</v>
      </c>
      <c r="AW256" s="13" t="s">
        <v>47</v>
      </c>
      <c r="AX256" s="13" t="s">
        <v>90</v>
      </c>
      <c r="AY256" s="271" t="s">
        <v>146</v>
      </c>
    </row>
    <row r="257" s="14" customFormat="1">
      <c r="A257" s="14"/>
      <c r="B257" s="272"/>
      <c r="C257" s="273"/>
      <c r="D257" s="257" t="s">
        <v>160</v>
      </c>
      <c r="E257" s="274" t="s">
        <v>1</v>
      </c>
      <c r="F257" s="275" t="s">
        <v>304</v>
      </c>
      <c r="G257" s="273"/>
      <c r="H257" s="276">
        <v>82.599999999999994</v>
      </c>
      <c r="I257" s="277"/>
      <c r="J257" s="273"/>
      <c r="K257" s="273"/>
      <c r="L257" s="278"/>
      <c r="M257" s="279"/>
      <c r="N257" s="280"/>
      <c r="O257" s="280"/>
      <c r="P257" s="280"/>
      <c r="Q257" s="280"/>
      <c r="R257" s="280"/>
      <c r="S257" s="280"/>
      <c r="T257" s="281"/>
      <c r="U257" s="14"/>
      <c r="V257" s="14"/>
      <c r="W257" s="14"/>
      <c r="X257" s="14"/>
      <c r="Y257" s="14"/>
      <c r="Z257" s="14"/>
      <c r="AA257" s="14"/>
      <c r="AB257" s="14"/>
      <c r="AC257" s="14"/>
      <c r="AD257" s="14"/>
      <c r="AE257" s="14"/>
      <c r="AT257" s="282" t="s">
        <v>160</v>
      </c>
      <c r="AU257" s="282" t="s">
        <v>97</v>
      </c>
      <c r="AV257" s="14" t="s">
        <v>97</v>
      </c>
      <c r="AW257" s="14" t="s">
        <v>47</v>
      </c>
      <c r="AX257" s="14" t="s">
        <v>90</v>
      </c>
      <c r="AY257" s="282" t="s">
        <v>146</v>
      </c>
    </row>
    <row r="258" s="2" customFormat="1" ht="21.75" customHeight="1">
      <c r="A258" s="39"/>
      <c r="B258" s="40"/>
      <c r="C258" s="244" t="s">
        <v>313</v>
      </c>
      <c r="D258" s="293" t="s">
        <v>149</v>
      </c>
      <c r="E258" s="245" t="s">
        <v>314</v>
      </c>
      <c r="F258" s="246" t="s">
        <v>315</v>
      </c>
      <c r="G258" s="247" t="s">
        <v>212</v>
      </c>
      <c r="H258" s="248">
        <v>56.994</v>
      </c>
      <c r="I258" s="249"/>
      <c r="J258" s="250">
        <f>ROUND(I258*H258,2)</f>
        <v>0</v>
      </c>
      <c r="K258" s="246" t="s">
        <v>153</v>
      </c>
      <c r="L258" s="45"/>
      <c r="M258" s="251" t="s">
        <v>1</v>
      </c>
      <c r="N258" s="252" t="s">
        <v>55</v>
      </c>
      <c r="O258" s="92"/>
      <c r="P258" s="253">
        <f>O258*H258</f>
        <v>0</v>
      </c>
      <c r="Q258" s="253">
        <v>0</v>
      </c>
      <c r="R258" s="253">
        <f>Q258*H258</f>
        <v>0</v>
      </c>
      <c r="S258" s="253">
        <v>0</v>
      </c>
      <c r="T258" s="254">
        <f>S258*H258</f>
        <v>0</v>
      </c>
      <c r="U258" s="39"/>
      <c r="V258" s="39"/>
      <c r="W258" s="39"/>
      <c r="X258" s="39"/>
      <c r="Y258" s="39"/>
      <c r="Z258" s="39"/>
      <c r="AA258" s="39"/>
      <c r="AB258" s="39"/>
      <c r="AC258" s="39"/>
      <c r="AD258" s="39"/>
      <c r="AE258" s="39"/>
      <c r="AR258" s="255" t="s">
        <v>154</v>
      </c>
      <c r="AT258" s="255" t="s">
        <v>149</v>
      </c>
      <c r="AU258" s="255" t="s">
        <v>97</v>
      </c>
      <c r="AY258" s="17" t="s">
        <v>146</v>
      </c>
      <c r="BE258" s="256">
        <f>IF(N258="základní",J258,0)</f>
        <v>0</v>
      </c>
      <c r="BF258" s="256">
        <f>IF(N258="snížená",J258,0)</f>
        <v>0</v>
      </c>
      <c r="BG258" s="256">
        <f>IF(N258="zákl. přenesená",J258,0)</f>
        <v>0</v>
      </c>
      <c r="BH258" s="256">
        <f>IF(N258="sníž. přenesená",J258,0)</f>
        <v>0</v>
      </c>
      <c r="BI258" s="256">
        <f>IF(N258="nulová",J258,0)</f>
        <v>0</v>
      </c>
      <c r="BJ258" s="17" t="s">
        <v>23</v>
      </c>
      <c r="BK258" s="256">
        <f>ROUND(I258*H258,2)</f>
        <v>0</v>
      </c>
      <c r="BL258" s="17" t="s">
        <v>154</v>
      </c>
      <c r="BM258" s="255" t="s">
        <v>316</v>
      </c>
    </row>
    <row r="259" s="2" customFormat="1">
      <c r="A259" s="39"/>
      <c r="B259" s="40"/>
      <c r="C259" s="41"/>
      <c r="D259" s="257" t="s">
        <v>156</v>
      </c>
      <c r="E259" s="41"/>
      <c r="F259" s="258" t="s">
        <v>317</v>
      </c>
      <c r="G259" s="41"/>
      <c r="H259" s="41"/>
      <c r="I259" s="155"/>
      <c r="J259" s="41"/>
      <c r="K259" s="41"/>
      <c r="L259" s="45"/>
      <c r="M259" s="259"/>
      <c r="N259" s="260"/>
      <c r="O259" s="92"/>
      <c r="P259" s="92"/>
      <c r="Q259" s="92"/>
      <c r="R259" s="92"/>
      <c r="S259" s="92"/>
      <c r="T259" s="93"/>
      <c r="U259" s="39"/>
      <c r="V259" s="39"/>
      <c r="W259" s="39"/>
      <c r="X259" s="39"/>
      <c r="Y259" s="39"/>
      <c r="Z259" s="39"/>
      <c r="AA259" s="39"/>
      <c r="AB259" s="39"/>
      <c r="AC259" s="39"/>
      <c r="AD259" s="39"/>
      <c r="AE259" s="39"/>
      <c r="AT259" s="17" t="s">
        <v>156</v>
      </c>
      <c r="AU259" s="17" t="s">
        <v>97</v>
      </c>
    </row>
    <row r="260" s="2" customFormat="1">
      <c r="A260" s="39"/>
      <c r="B260" s="40"/>
      <c r="C260" s="41"/>
      <c r="D260" s="257" t="s">
        <v>158</v>
      </c>
      <c r="E260" s="41"/>
      <c r="F260" s="261" t="s">
        <v>318</v>
      </c>
      <c r="G260" s="41"/>
      <c r="H260" s="41"/>
      <c r="I260" s="155"/>
      <c r="J260" s="41"/>
      <c r="K260" s="41"/>
      <c r="L260" s="45"/>
      <c r="M260" s="259"/>
      <c r="N260" s="260"/>
      <c r="O260" s="92"/>
      <c r="P260" s="92"/>
      <c r="Q260" s="92"/>
      <c r="R260" s="92"/>
      <c r="S260" s="92"/>
      <c r="T260" s="93"/>
      <c r="U260" s="39"/>
      <c r="V260" s="39"/>
      <c r="W260" s="39"/>
      <c r="X260" s="39"/>
      <c r="Y260" s="39"/>
      <c r="Z260" s="39"/>
      <c r="AA260" s="39"/>
      <c r="AB260" s="39"/>
      <c r="AC260" s="39"/>
      <c r="AD260" s="39"/>
      <c r="AE260" s="39"/>
      <c r="AT260" s="17" t="s">
        <v>158</v>
      </c>
      <c r="AU260" s="17" t="s">
        <v>97</v>
      </c>
    </row>
    <row r="261" s="12" customFormat="1" ht="22.8" customHeight="1">
      <c r="A261" s="12"/>
      <c r="B261" s="228"/>
      <c r="C261" s="229"/>
      <c r="D261" s="230" t="s">
        <v>89</v>
      </c>
      <c r="E261" s="242" t="s">
        <v>319</v>
      </c>
      <c r="F261" s="242" t="s">
        <v>320</v>
      </c>
      <c r="G261" s="229"/>
      <c r="H261" s="229"/>
      <c r="I261" s="232"/>
      <c r="J261" s="243">
        <f>BK261</f>
        <v>0</v>
      </c>
      <c r="K261" s="229"/>
      <c r="L261" s="234"/>
      <c r="M261" s="235"/>
      <c r="N261" s="236"/>
      <c r="O261" s="236"/>
      <c r="P261" s="237">
        <f>SUM(P262:P336)</f>
        <v>0</v>
      </c>
      <c r="Q261" s="236"/>
      <c r="R261" s="237">
        <f>SUM(R262:R336)</f>
        <v>52.20190058</v>
      </c>
      <c r="S261" s="236"/>
      <c r="T261" s="238">
        <f>SUM(T262:T336)</f>
        <v>0</v>
      </c>
      <c r="U261" s="12"/>
      <c r="V261" s="12"/>
      <c r="W261" s="12"/>
      <c r="X261" s="12"/>
      <c r="Y261" s="12"/>
      <c r="Z261" s="12"/>
      <c r="AA261" s="12"/>
      <c r="AB261" s="12"/>
      <c r="AC261" s="12"/>
      <c r="AD261" s="12"/>
      <c r="AE261" s="12"/>
      <c r="AR261" s="239" t="s">
        <v>23</v>
      </c>
      <c r="AT261" s="240" t="s">
        <v>89</v>
      </c>
      <c r="AU261" s="240" t="s">
        <v>23</v>
      </c>
      <c r="AY261" s="239" t="s">
        <v>146</v>
      </c>
      <c r="BK261" s="241">
        <f>SUM(BK262:BK336)</f>
        <v>0</v>
      </c>
    </row>
    <row r="262" s="2" customFormat="1" ht="21.75" customHeight="1">
      <c r="A262" s="39"/>
      <c r="B262" s="40"/>
      <c r="C262" s="244" t="s">
        <v>321</v>
      </c>
      <c r="D262" s="244" t="s">
        <v>149</v>
      </c>
      <c r="E262" s="245" t="s">
        <v>322</v>
      </c>
      <c r="F262" s="246" t="s">
        <v>323</v>
      </c>
      <c r="G262" s="247" t="s">
        <v>152</v>
      </c>
      <c r="H262" s="248">
        <v>78.799999999999997</v>
      </c>
      <c r="I262" s="249"/>
      <c r="J262" s="250">
        <f>ROUND(I262*H262,2)</f>
        <v>0</v>
      </c>
      <c r="K262" s="246" t="s">
        <v>153</v>
      </c>
      <c r="L262" s="45"/>
      <c r="M262" s="251" t="s">
        <v>1</v>
      </c>
      <c r="N262" s="252" t="s">
        <v>55</v>
      </c>
      <c r="O262" s="92"/>
      <c r="P262" s="253">
        <f>O262*H262</f>
        <v>0</v>
      </c>
      <c r="Q262" s="253">
        <v>0.10100000000000001</v>
      </c>
      <c r="R262" s="253">
        <f>Q262*H262</f>
        <v>7.9588000000000001</v>
      </c>
      <c r="S262" s="253">
        <v>0</v>
      </c>
      <c r="T262" s="254">
        <f>S262*H262</f>
        <v>0</v>
      </c>
      <c r="U262" s="39"/>
      <c r="V262" s="39"/>
      <c r="W262" s="39"/>
      <c r="X262" s="39"/>
      <c r="Y262" s="39"/>
      <c r="Z262" s="39"/>
      <c r="AA262" s="39"/>
      <c r="AB262" s="39"/>
      <c r="AC262" s="39"/>
      <c r="AD262" s="39"/>
      <c r="AE262" s="39"/>
      <c r="AR262" s="255" t="s">
        <v>154</v>
      </c>
      <c r="AT262" s="255" t="s">
        <v>149</v>
      </c>
      <c r="AU262" s="255" t="s">
        <v>97</v>
      </c>
      <c r="AY262" s="17" t="s">
        <v>146</v>
      </c>
      <c r="BE262" s="256">
        <f>IF(N262="základní",J262,0)</f>
        <v>0</v>
      </c>
      <c r="BF262" s="256">
        <f>IF(N262="snížená",J262,0)</f>
        <v>0</v>
      </c>
      <c r="BG262" s="256">
        <f>IF(N262="zákl. přenesená",J262,0)</f>
        <v>0</v>
      </c>
      <c r="BH262" s="256">
        <f>IF(N262="sníž. přenesená",J262,0)</f>
        <v>0</v>
      </c>
      <c r="BI262" s="256">
        <f>IF(N262="nulová",J262,0)</f>
        <v>0</v>
      </c>
      <c r="BJ262" s="17" t="s">
        <v>23</v>
      </c>
      <c r="BK262" s="256">
        <f>ROUND(I262*H262,2)</f>
        <v>0</v>
      </c>
      <c r="BL262" s="17" t="s">
        <v>154</v>
      </c>
      <c r="BM262" s="255" t="s">
        <v>324</v>
      </c>
    </row>
    <row r="263" s="2" customFormat="1">
      <c r="A263" s="39"/>
      <c r="B263" s="40"/>
      <c r="C263" s="41"/>
      <c r="D263" s="257" t="s">
        <v>156</v>
      </c>
      <c r="E263" s="41"/>
      <c r="F263" s="258" t="s">
        <v>325</v>
      </c>
      <c r="G263" s="41"/>
      <c r="H263" s="41"/>
      <c r="I263" s="155"/>
      <c r="J263" s="41"/>
      <c r="K263" s="41"/>
      <c r="L263" s="45"/>
      <c r="M263" s="259"/>
      <c r="N263" s="260"/>
      <c r="O263" s="92"/>
      <c r="P263" s="92"/>
      <c r="Q263" s="92"/>
      <c r="R263" s="92"/>
      <c r="S263" s="92"/>
      <c r="T263" s="93"/>
      <c r="U263" s="39"/>
      <c r="V263" s="39"/>
      <c r="W263" s="39"/>
      <c r="X263" s="39"/>
      <c r="Y263" s="39"/>
      <c r="Z263" s="39"/>
      <c r="AA263" s="39"/>
      <c r="AB263" s="39"/>
      <c r="AC263" s="39"/>
      <c r="AD263" s="39"/>
      <c r="AE263" s="39"/>
      <c r="AT263" s="17" t="s">
        <v>156</v>
      </c>
      <c r="AU263" s="17" t="s">
        <v>97</v>
      </c>
    </row>
    <row r="264" s="2" customFormat="1">
      <c r="A264" s="39"/>
      <c r="B264" s="40"/>
      <c r="C264" s="41"/>
      <c r="D264" s="257" t="s">
        <v>158</v>
      </c>
      <c r="E264" s="41"/>
      <c r="F264" s="261" t="s">
        <v>326</v>
      </c>
      <c r="G264" s="41"/>
      <c r="H264" s="41"/>
      <c r="I264" s="155"/>
      <c r="J264" s="41"/>
      <c r="K264" s="41"/>
      <c r="L264" s="45"/>
      <c r="M264" s="259"/>
      <c r="N264" s="260"/>
      <c r="O264" s="92"/>
      <c r="P264" s="92"/>
      <c r="Q264" s="92"/>
      <c r="R264" s="92"/>
      <c r="S264" s="92"/>
      <c r="T264" s="93"/>
      <c r="U264" s="39"/>
      <c r="V264" s="39"/>
      <c r="W264" s="39"/>
      <c r="X264" s="39"/>
      <c r="Y264" s="39"/>
      <c r="Z264" s="39"/>
      <c r="AA264" s="39"/>
      <c r="AB264" s="39"/>
      <c r="AC264" s="39"/>
      <c r="AD264" s="39"/>
      <c r="AE264" s="39"/>
      <c r="AT264" s="17" t="s">
        <v>158</v>
      </c>
      <c r="AU264" s="17" t="s">
        <v>97</v>
      </c>
    </row>
    <row r="265" s="13" customFormat="1">
      <c r="A265" s="13"/>
      <c r="B265" s="262"/>
      <c r="C265" s="263"/>
      <c r="D265" s="257" t="s">
        <v>160</v>
      </c>
      <c r="E265" s="264" t="s">
        <v>1</v>
      </c>
      <c r="F265" s="265" t="s">
        <v>327</v>
      </c>
      <c r="G265" s="263"/>
      <c r="H265" s="264" t="s">
        <v>1</v>
      </c>
      <c r="I265" s="266"/>
      <c r="J265" s="263"/>
      <c r="K265" s="263"/>
      <c r="L265" s="267"/>
      <c r="M265" s="268"/>
      <c r="N265" s="269"/>
      <c r="O265" s="269"/>
      <c r="P265" s="269"/>
      <c r="Q265" s="269"/>
      <c r="R265" s="269"/>
      <c r="S265" s="269"/>
      <c r="T265" s="270"/>
      <c r="U265" s="13"/>
      <c r="V265" s="13"/>
      <c r="W265" s="13"/>
      <c r="X265" s="13"/>
      <c r="Y265" s="13"/>
      <c r="Z265" s="13"/>
      <c r="AA265" s="13"/>
      <c r="AB265" s="13"/>
      <c r="AC265" s="13"/>
      <c r="AD265" s="13"/>
      <c r="AE265" s="13"/>
      <c r="AT265" s="271" t="s">
        <v>160</v>
      </c>
      <c r="AU265" s="271" t="s">
        <v>97</v>
      </c>
      <c r="AV265" s="13" t="s">
        <v>23</v>
      </c>
      <c r="AW265" s="13" t="s">
        <v>47</v>
      </c>
      <c r="AX265" s="13" t="s">
        <v>90</v>
      </c>
      <c r="AY265" s="271" t="s">
        <v>146</v>
      </c>
    </row>
    <row r="266" s="14" customFormat="1">
      <c r="A266" s="14"/>
      <c r="B266" s="272"/>
      <c r="C266" s="273"/>
      <c r="D266" s="257" t="s">
        <v>160</v>
      </c>
      <c r="E266" s="274" t="s">
        <v>1</v>
      </c>
      <c r="F266" s="275" t="s">
        <v>328</v>
      </c>
      <c r="G266" s="273"/>
      <c r="H266" s="276">
        <v>78.799999999999997</v>
      </c>
      <c r="I266" s="277"/>
      <c r="J266" s="273"/>
      <c r="K266" s="273"/>
      <c r="L266" s="278"/>
      <c r="M266" s="279"/>
      <c r="N266" s="280"/>
      <c r="O266" s="280"/>
      <c r="P266" s="280"/>
      <c r="Q266" s="280"/>
      <c r="R266" s="280"/>
      <c r="S266" s="280"/>
      <c r="T266" s="281"/>
      <c r="U266" s="14"/>
      <c r="V266" s="14"/>
      <c r="W266" s="14"/>
      <c r="X266" s="14"/>
      <c r="Y266" s="14"/>
      <c r="Z266" s="14"/>
      <c r="AA266" s="14"/>
      <c r="AB266" s="14"/>
      <c r="AC266" s="14"/>
      <c r="AD266" s="14"/>
      <c r="AE266" s="14"/>
      <c r="AT266" s="282" t="s">
        <v>160</v>
      </c>
      <c r="AU266" s="282" t="s">
        <v>97</v>
      </c>
      <c r="AV266" s="14" t="s">
        <v>97</v>
      </c>
      <c r="AW266" s="14" t="s">
        <v>47</v>
      </c>
      <c r="AX266" s="14" t="s">
        <v>90</v>
      </c>
      <c r="AY266" s="282" t="s">
        <v>146</v>
      </c>
    </row>
    <row r="267" s="2" customFormat="1" ht="16.5" customHeight="1">
      <c r="A267" s="39"/>
      <c r="B267" s="40"/>
      <c r="C267" s="244" t="s">
        <v>329</v>
      </c>
      <c r="D267" s="293" t="s">
        <v>149</v>
      </c>
      <c r="E267" s="245" t="s">
        <v>330</v>
      </c>
      <c r="F267" s="246" t="s">
        <v>331</v>
      </c>
      <c r="G267" s="247" t="s">
        <v>332</v>
      </c>
      <c r="H267" s="248">
        <v>125</v>
      </c>
      <c r="I267" s="249"/>
      <c r="J267" s="250">
        <f>ROUND(I267*H267,2)</f>
        <v>0</v>
      </c>
      <c r="K267" s="246" t="s">
        <v>1</v>
      </c>
      <c r="L267" s="45"/>
      <c r="M267" s="251" t="s">
        <v>1</v>
      </c>
      <c r="N267" s="252" t="s">
        <v>55</v>
      </c>
      <c r="O267" s="92"/>
      <c r="P267" s="253">
        <f>O267*H267</f>
        <v>0</v>
      </c>
      <c r="Q267" s="253">
        <v>0.10100000000000001</v>
      </c>
      <c r="R267" s="253">
        <f>Q267*H267</f>
        <v>12.625</v>
      </c>
      <c r="S267" s="253">
        <v>0</v>
      </c>
      <c r="T267" s="254">
        <f>S267*H267</f>
        <v>0</v>
      </c>
      <c r="U267" s="39"/>
      <c r="V267" s="39"/>
      <c r="W267" s="39"/>
      <c r="X267" s="39"/>
      <c r="Y267" s="39"/>
      <c r="Z267" s="39"/>
      <c r="AA267" s="39"/>
      <c r="AB267" s="39"/>
      <c r="AC267" s="39"/>
      <c r="AD267" s="39"/>
      <c r="AE267" s="39"/>
      <c r="AR267" s="255" t="s">
        <v>154</v>
      </c>
      <c r="AT267" s="255" t="s">
        <v>149</v>
      </c>
      <c r="AU267" s="255" t="s">
        <v>97</v>
      </c>
      <c r="AY267" s="17" t="s">
        <v>146</v>
      </c>
      <c r="BE267" s="256">
        <f>IF(N267="základní",J267,0)</f>
        <v>0</v>
      </c>
      <c r="BF267" s="256">
        <f>IF(N267="snížená",J267,0)</f>
        <v>0</v>
      </c>
      <c r="BG267" s="256">
        <f>IF(N267="zákl. přenesená",J267,0)</f>
        <v>0</v>
      </c>
      <c r="BH267" s="256">
        <f>IF(N267="sníž. přenesená",J267,0)</f>
        <v>0</v>
      </c>
      <c r="BI267" s="256">
        <f>IF(N267="nulová",J267,0)</f>
        <v>0</v>
      </c>
      <c r="BJ267" s="17" t="s">
        <v>23</v>
      </c>
      <c r="BK267" s="256">
        <f>ROUND(I267*H267,2)</f>
        <v>0</v>
      </c>
      <c r="BL267" s="17" t="s">
        <v>154</v>
      </c>
      <c r="BM267" s="255" t="s">
        <v>333</v>
      </c>
    </row>
    <row r="268" s="2" customFormat="1">
      <c r="A268" s="39"/>
      <c r="B268" s="40"/>
      <c r="C268" s="41"/>
      <c r="D268" s="257" t="s">
        <v>156</v>
      </c>
      <c r="E268" s="41"/>
      <c r="F268" s="258" t="s">
        <v>334</v>
      </c>
      <c r="G268" s="41"/>
      <c r="H268" s="41"/>
      <c r="I268" s="155"/>
      <c r="J268" s="41"/>
      <c r="K268" s="41"/>
      <c r="L268" s="45"/>
      <c r="M268" s="259"/>
      <c r="N268" s="260"/>
      <c r="O268" s="92"/>
      <c r="P268" s="92"/>
      <c r="Q268" s="92"/>
      <c r="R268" s="92"/>
      <c r="S268" s="92"/>
      <c r="T268" s="93"/>
      <c r="U268" s="39"/>
      <c r="V268" s="39"/>
      <c r="W268" s="39"/>
      <c r="X268" s="39"/>
      <c r="Y268" s="39"/>
      <c r="Z268" s="39"/>
      <c r="AA268" s="39"/>
      <c r="AB268" s="39"/>
      <c r="AC268" s="39"/>
      <c r="AD268" s="39"/>
      <c r="AE268" s="39"/>
      <c r="AT268" s="17" t="s">
        <v>156</v>
      </c>
      <c r="AU268" s="17" t="s">
        <v>97</v>
      </c>
    </row>
    <row r="269" s="2" customFormat="1">
      <c r="A269" s="39"/>
      <c r="B269" s="40"/>
      <c r="C269" s="41"/>
      <c r="D269" s="257" t="s">
        <v>158</v>
      </c>
      <c r="E269" s="41"/>
      <c r="F269" s="261" t="s">
        <v>335</v>
      </c>
      <c r="G269" s="41"/>
      <c r="H269" s="41"/>
      <c r="I269" s="155"/>
      <c r="J269" s="41"/>
      <c r="K269" s="41"/>
      <c r="L269" s="45"/>
      <c r="M269" s="259"/>
      <c r="N269" s="260"/>
      <c r="O269" s="92"/>
      <c r="P269" s="92"/>
      <c r="Q269" s="92"/>
      <c r="R269" s="92"/>
      <c r="S269" s="92"/>
      <c r="T269" s="93"/>
      <c r="U269" s="39"/>
      <c r="V269" s="39"/>
      <c r="W269" s="39"/>
      <c r="X269" s="39"/>
      <c r="Y269" s="39"/>
      <c r="Z269" s="39"/>
      <c r="AA269" s="39"/>
      <c r="AB269" s="39"/>
      <c r="AC269" s="39"/>
      <c r="AD269" s="39"/>
      <c r="AE269" s="39"/>
      <c r="AT269" s="17" t="s">
        <v>158</v>
      </c>
      <c r="AU269" s="17" t="s">
        <v>97</v>
      </c>
    </row>
    <row r="270" s="13" customFormat="1">
      <c r="A270" s="13"/>
      <c r="B270" s="262"/>
      <c r="C270" s="263"/>
      <c r="D270" s="257" t="s">
        <v>160</v>
      </c>
      <c r="E270" s="264" t="s">
        <v>1</v>
      </c>
      <c r="F270" s="265" t="s">
        <v>327</v>
      </c>
      <c r="G270" s="263"/>
      <c r="H270" s="264" t="s">
        <v>1</v>
      </c>
      <c r="I270" s="266"/>
      <c r="J270" s="263"/>
      <c r="K270" s="263"/>
      <c r="L270" s="267"/>
      <c r="M270" s="268"/>
      <c r="N270" s="269"/>
      <c r="O270" s="269"/>
      <c r="P270" s="269"/>
      <c r="Q270" s="269"/>
      <c r="R270" s="269"/>
      <c r="S270" s="269"/>
      <c r="T270" s="270"/>
      <c r="U270" s="13"/>
      <c r="V270" s="13"/>
      <c r="W270" s="13"/>
      <c r="X270" s="13"/>
      <c r="Y270" s="13"/>
      <c r="Z270" s="13"/>
      <c r="AA270" s="13"/>
      <c r="AB270" s="13"/>
      <c r="AC270" s="13"/>
      <c r="AD270" s="13"/>
      <c r="AE270" s="13"/>
      <c r="AT270" s="271" t="s">
        <v>160</v>
      </c>
      <c r="AU270" s="271" t="s">
        <v>97</v>
      </c>
      <c r="AV270" s="13" t="s">
        <v>23</v>
      </c>
      <c r="AW270" s="13" t="s">
        <v>47</v>
      </c>
      <c r="AX270" s="13" t="s">
        <v>90</v>
      </c>
      <c r="AY270" s="271" t="s">
        <v>146</v>
      </c>
    </row>
    <row r="271" s="13" customFormat="1">
      <c r="A271" s="13"/>
      <c r="B271" s="262"/>
      <c r="C271" s="263"/>
      <c r="D271" s="257" t="s">
        <v>160</v>
      </c>
      <c r="E271" s="264" t="s">
        <v>1</v>
      </c>
      <c r="F271" s="265" t="s">
        <v>336</v>
      </c>
      <c r="G271" s="263"/>
      <c r="H271" s="264" t="s">
        <v>1</v>
      </c>
      <c r="I271" s="266"/>
      <c r="J271" s="263"/>
      <c r="K271" s="263"/>
      <c r="L271" s="267"/>
      <c r="M271" s="268"/>
      <c r="N271" s="269"/>
      <c r="O271" s="269"/>
      <c r="P271" s="269"/>
      <c r="Q271" s="269"/>
      <c r="R271" s="269"/>
      <c r="S271" s="269"/>
      <c r="T271" s="270"/>
      <c r="U271" s="13"/>
      <c r="V271" s="13"/>
      <c r="W271" s="13"/>
      <c r="X271" s="13"/>
      <c r="Y271" s="13"/>
      <c r="Z271" s="13"/>
      <c r="AA271" s="13"/>
      <c r="AB271" s="13"/>
      <c r="AC271" s="13"/>
      <c r="AD271" s="13"/>
      <c r="AE271" s="13"/>
      <c r="AT271" s="271" t="s">
        <v>160</v>
      </c>
      <c r="AU271" s="271" t="s">
        <v>97</v>
      </c>
      <c r="AV271" s="13" t="s">
        <v>23</v>
      </c>
      <c r="AW271" s="13" t="s">
        <v>47</v>
      </c>
      <c r="AX271" s="13" t="s">
        <v>90</v>
      </c>
      <c r="AY271" s="271" t="s">
        <v>146</v>
      </c>
    </row>
    <row r="272" s="14" customFormat="1">
      <c r="A272" s="14"/>
      <c r="B272" s="272"/>
      <c r="C272" s="273"/>
      <c r="D272" s="257" t="s">
        <v>160</v>
      </c>
      <c r="E272" s="274" t="s">
        <v>1</v>
      </c>
      <c r="F272" s="275" t="s">
        <v>337</v>
      </c>
      <c r="G272" s="273"/>
      <c r="H272" s="276">
        <v>125</v>
      </c>
      <c r="I272" s="277"/>
      <c r="J272" s="273"/>
      <c r="K272" s="273"/>
      <c r="L272" s="278"/>
      <c r="M272" s="279"/>
      <c r="N272" s="280"/>
      <c r="O272" s="280"/>
      <c r="P272" s="280"/>
      <c r="Q272" s="280"/>
      <c r="R272" s="280"/>
      <c r="S272" s="280"/>
      <c r="T272" s="281"/>
      <c r="U272" s="14"/>
      <c r="V272" s="14"/>
      <c r="W272" s="14"/>
      <c r="X272" s="14"/>
      <c r="Y272" s="14"/>
      <c r="Z272" s="14"/>
      <c r="AA272" s="14"/>
      <c r="AB272" s="14"/>
      <c r="AC272" s="14"/>
      <c r="AD272" s="14"/>
      <c r="AE272" s="14"/>
      <c r="AT272" s="282" t="s">
        <v>160</v>
      </c>
      <c r="AU272" s="282" t="s">
        <v>97</v>
      </c>
      <c r="AV272" s="14" t="s">
        <v>97</v>
      </c>
      <c r="AW272" s="14" t="s">
        <v>47</v>
      </c>
      <c r="AX272" s="14" t="s">
        <v>90</v>
      </c>
      <c r="AY272" s="282" t="s">
        <v>146</v>
      </c>
    </row>
    <row r="273" s="2" customFormat="1" ht="21.75" customHeight="1">
      <c r="A273" s="39"/>
      <c r="B273" s="40"/>
      <c r="C273" s="283" t="s">
        <v>338</v>
      </c>
      <c r="D273" s="283" t="s">
        <v>224</v>
      </c>
      <c r="E273" s="284" t="s">
        <v>339</v>
      </c>
      <c r="F273" s="285" t="s">
        <v>340</v>
      </c>
      <c r="G273" s="286" t="s">
        <v>152</v>
      </c>
      <c r="H273" s="287">
        <v>79.587999999999994</v>
      </c>
      <c r="I273" s="288"/>
      <c r="J273" s="289">
        <f>ROUND(I273*H273,2)</f>
        <v>0</v>
      </c>
      <c r="K273" s="285" t="s">
        <v>1</v>
      </c>
      <c r="L273" s="290"/>
      <c r="M273" s="291" t="s">
        <v>1</v>
      </c>
      <c r="N273" s="292" t="s">
        <v>55</v>
      </c>
      <c r="O273" s="92"/>
      <c r="P273" s="253">
        <f>O273*H273</f>
        <v>0</v>
      </c>
      <c r="Q273" s="253">
        <v>0.12</v>
      </c>
      <c r="R273" s="253">
        <f>Q273*H273</f>
        <v>9.550559999999999</v>
      </c>
      <c r="S273" s="253">
        <v>0</v>
      </c>
      <c r="T273" s="254">
        <f>S273*H273</f>
        <v>0</v>
      </c>
      <c r="U273" s="39"/>
      <c r="V273" s="39"/>
      <c r="W273" s="39"/>
      <c r="X273" s="39"/>
      <c r="Y273" s="39"/>
      <c r="Z273" s="39"/>
      <c r="AA273" s="39"/>
      <c r="AB273" s="39"/>
      <c r="AC273" s="39"/>
      <c r="AD273" s="39"/>
      <c r="AE273" s="39"/>
      <c r="AR273" s="255" t="s">
        <v>202</v>
      </c>
      <c r="AT273" s="255" t="s">
        <v>224</v>
      </c>
      <c r="AU273" s="255" t="s">
        <v>97</v>
      </c>
      <c r="AY273" s="17" t="s">
        <v>146</v>
      </c>
      <c r="BE273" s="256">
        <f>IF(N273="základní",J273,0)</f>
        <v>0</v>
      </c>
      <c r="BF273" s="256">
        <f>IF(N273="snížená",J273,0)</f>
        <v>0</v>
      </c>
      <c r="BG273" s="256">
        <f>IF(N273="zákl. přenesená",J273,0)</f>
        <v>0</v>
      </c>
      <c r="BH273" s="256">
        <f>IF(N273="sníž. přenesená",J273,0)</f>
        <v>0</v>
      </c>
      <c r="BI273" s="256">
        <f>IF(N273="nulová",J273,0)</f>
        <v>0</v>
      </c>
      <c r="BJ273" s="17" t="s">
        <v>23</v>
      </c>
      <c r="BK273" s="256">
        <f>ROUND(I273*H273,2)</f>
        <v>0</v>
      </c>
      <c r="BL273" s="17" t="s">
        <v>154</v>
      </c>
      <c r="BM273" s="255" t="s">
        <v>341</v>
      </c>
    </row>
    <row r="274" s="2" customFormat="1">
      <c r="A274" s="39"/>
      <c r="B274" s="40"/>
      <c r="C274" s="41"/>
      <c r="D274" s="257" t="s">
        <v>156</v>
      </c>
      <c r="E274" s="41"/>
      <c r="F274" s="258" t="s">
        <v>340</v>
      </c>
      <c r="G274" s="41"/>
      <c r="H274" s="41"/>
      <c r="I274" s="155"/>
      <c r="J274" s="41"/>
      <c r="K274" s="41"/>
      <c r="L274" s="45"/>
      <c r="M274" s="259"/>
      <c r="N274" s="260"/>
      <c r="O274" s="92"/>
      <c r="P274" s="92"/>
      <c r="Q274" s="92"/>
      <c r="R274" s="92"/>
      <c r="S274" s="92"/>
      <c r="T274" s="93"/>
      <c r="U274" s="39"/>
      <c r="V274" s="39"/>
      <c r="W274" s="39"/>
      <c r="X274" s="39"/>
      <c r="Y274" s="39"/>
      <c r="Z274" s="39"/>
      <c r="AA274" s="39"/>
      <c r="AB274" s="39"/>
      <c r="AC274" s="39"/>
      <c r="AD274" s="39"/>
      <c r="AE274" s="39"/>
      <c r="AT274" s="17" t="s">
        <v>156</v>
      </c>
      <c r="AU274" s="17" t="s">
        <v>97</v>
      </c>
    </row>
    <row r="275" s="13" customFormat="1">
      <c r="A275" s="13"/>
      <c r="B275" s="262"/>
      <c r="C275" s="263"/>
      <c r="D275" s="257" t="s">
        <v>160</v>
      </c>
      <c r="E275" s="264" t="s">
        <v>1</v>
      </c>
      <c r="F275" s="265" t="s">
        <v>327</v>
      </c>
      <c r="G275" s="263"/>
      <c r="H275" s="264" t="s">
        <v>1</v>
      </c>
      <c r="I275" s="266"/>
      <c r="J275" s="263"/>
      <c r="K275" s="263"/>
      <c r="L275" s="267"/>
      <c r="M275" s="268"/>
      <c r="N275" s="269"/>
      <c r="O275" s="269"/>
      <c r="P275" s="269"/>
      <c r="Q275" s="269"/>
      <c r="R275" s="269"/>
      <c r="S275" s="269"/>
      <c r="T275" s="270"/>
      <c r="U275" s="13"/>
      <c r="V275" s="13"/>
      <c r="W275" s="13"/>
      <c r="X275" s="13"/>
      <c r="Y275" s="13"/>
      <c r="Z275" s="13"/>
      <c r="AA275" s="13"/>
      <c r="AB275" s="13"/>
      <c r="AC275" s="13"/>
      <c r="AD275" s="13"/>
      <c r="AE275" s="13"/>
      <c r="AT275" s="271" t="s">
        <v>160</v>
      </c>
      <c r="AU275" s="271" t="s">
        <v>97</v>
      </c>
      <c r="AV275" s="13" t="s">
        <v>23</v>
      </c>
      <c r="AW275" s="13" t="s">
        <v>47</v>
      </c>
      <c r="AX275" s="13" t="s">
        <v>90</v>
      </c>
      <c r="AY275" s="271" t="s">
        <v>146</v>
      </c>
    </row>
    <row r="276" s="14" customFormat="1">
      <c r="A276" s="14"/>
      <c r="B276" s="272"/>
      <c r="C276" s="273"/>
      <c r="D276" s="257" t="s">
        <v>160</v>
      </c>
      <c r="E276" s="274" t="s">
        <v>1</v>
      </c>
      <c r="F276" s="275" t="s">
        <v>342</v>
      </c>
      <c r="G276" s="273"/>
      <c r="H276" s="276">
        <v>79.587999999999994</v>
      </c>
      <c r="I276" s="277"/>
      <c r="J276" s="273"/>
      <c r="K276" s="273"/>
      <c r="L276" s="278"/>
      <c r="M276" s="279"/>
      <c r="N276" s="280"/>
      <c r="O276" s="280"/>
      <c r="P276" s="280"/>
      <c r="Q276" s="280"/>
      <c r="R276" s="280"/>
      <c r="S276" s="280"/>
      <c r="T276" s="281"/>
      <c r="U276" s="14"/>
      <c r="V276" s="14"/>
      <c r="W276" s="14"/>
      <c r="X276" s="14"/>
      <c r="Y276" s="14"/>
      <c r="Z276" s="14"/>
      <c r="AA276" s="14"/>
      <c r="AB276" s="14"/>
      <c r="AC276" s="14"/>
      <c r="AD276" s="14"/>
      <c r="AE276" s="14"/>
      <c r="AT276" s="282" t="s">
        <v>160</v>
      </c>
      <c r="AU276" s="282" t="s">
        <v>97</v>
      </c>
      <c r="AV276" s="14" t="s">
        <v>97</v>
      </c>
      <c r="AW276" s="14" t="s">
        <v>47</v>
      </c>
      <c r="AX276" s="14" t="s">
        <v>90</v>
      </c>
      <c r="AY276" s="282" t="s">
        <v>146</v>
      </c>
    </row>
    <row r="277" s="2" customFormat="1" ht="21.75" customHeight="1">
      <c r="A277" s="39"/>
      <c r="B277" s="40"/>
      <c r="C277" s="244" t="s">
        <v>343</v>
      </c>
      <c r="D277" s="244" t="s">
        <v>149</v>
      </c>
      <c r="E277" s="245" t="s">
        <v>344</v>
      </c>
      <c r="F277" s="246" t="s">
        <v>345</v>
      </c>
      <c r="G277" s="247" t="s">
        <v>152</v>
      </c>
      <c r="H277" s="248">
        <v>9.5</v>
      </c>
      <c r="I277" s="249"/>
      <c r="J277" s="250">
        <f>ROUND(I277*H277,2)</f>
        <v>0</v>
      </c>
      <c r="K277" s="246" t="s">
        <v>153</v>
      </c>
      <c r="L277" s="45"/>
      <c r="M277" s="251" t="s">
        <v>1</v>
      </c>
      <c r="N277" s="252" t="s">
        <v>55</v>
      </c>
      <c r="O277" s="92"/>
      <c r="P277" s="253">
        <f>O277*H277</f>
        <v>0</v>
      </c>
      <c r="Q277" s="253">
        <v>0.085650000000000004</v>
      </c>
      <c r="R277" s="253">
        <f>Q277*H277</f>
        <v>0.81367500000000004</v>
      </c>
      <c r="S277" s="253">
        <v>0</v>
      </c>
      <c r="T277" s="254">
        <f>S277*H277</f>
        <v>0</v>
      </c>
      <c r="U277" s="39"/>
      <c r="V277" s="39"/>
      <c r="W277" s="39"/>
      <c r="X277" s="39"/>
      <c r="Y277" s="39"/>
      <c r="Z277" s="39"/>
      <c r="AA277" s="39"/>
      <c r="AB277" s="39"/>
      <c r="AC277" s="39"/>
      <c r="AD277" s="39"/>
      <c r="AE277" s="39"/>
      <c r="AR277" s="255" t="s">
        <v>154</v>
      </c>
      <c r="AT277" s="255" t="s">
        <v>149</v>
      </c>
      <c r="AU277" s="255" t="s">
        <v>97</v>
      </c>
      <c r="AY277" s="17" t="s">
        <v>146</v>
      </c>
      <c r="BE277" s="256">
        <f>IF(N277="základní",J277,0)</f>
        <v>0</v>
      </c>
      <c r="BF277" s="256">
        <f>IF(N277="snížená",J277,0)</f>
        <v>0</v>
      </c>
      <c r="BG277" s="256">
        <f>IF(N277="zákl. přenesená",J277,0)</f>
        <v>0</v>
      </c>
      <c r="BH277" s="256">
        <f>IF(N277="sníž. přenesená",J277,0)</f>
        <v>0</v>
      </c>
      <c r="BI277" s="256">
        <f>IF(N277="nulová",J277,0)</f>
        <v>0</v>
      </c>
      <c r="BJ277" s="17" t="s">
        <v>23</v>
      </c>
      <c r="BK277" s="256">
        <f>ROUND(I277*H277,2)</f>
        <v>0</v>
      </c>
      <c r="BL277" s="17" t="s">
        <v>154</v>
      </c>
      <c r="BM277" s="255" t="s">
        <v>346</v>
      </c>
    </row>
    <row r="278" s="2" customFormat="1">
      <c r="A278" s="39"/>
      <c r="B278" s="40"/>
      <c r="C278" s="41"/>
      <c r="D278" s="257" t="s">
        <v>156</v>
      </c>
      <c r="E278" s="41"/>
      <c r="F278" s="258" t="s">
        <v>347</v>
      </c>
      <c r="G278" s="41"/>
      <c r="H278" s="41"/>
      <c r="I278" s="155"/>
      <c r="J278" s="41"/>
      <c r="K278" s="41"/>
      <c r="L278" s="45"/>
      <c r="M278" s="259"/>
      <c r="N278" s="260"/>
      <c r="O278" s="92"/>
      <c r="P278" s="92"/>
      <c r="Q278" s="92"/>
      <c r="R278" s="92"/>
      <c r="S278" s="92"/>
      <c r="T278" s="93"/>
      <c r="U278" s="39"/>
      <c r="V278" s="39"/>
      <c r="W278" s="39"/>
      <c r="X278" s="39"/>
      <c r="Y278" s="39"/>
      <c r="Z278" s="39"/>
      <c r="AA278" s="39"/>
      <c r="AB278" s="39"/>
      <c r="AC278" s="39"/>
      <c r="AD278" s="39"/>
      <c r="AE278" s="39"/>
      <c r="AT278" s="17" t="s">
        <v>156</v>
      </c>
      <c r="AU278" s="17" t="s">
        <v>97</v>
      </c>
    </row>
    <row r="279" s="2" customFormat="1">
      <c r="A279" s="39"/>
      <c r="B279" s="40"/>
      <c r="C279" s="41"/>
      <c r="D279" s="257" t="s">
        <v>158</v>
      </c>
      <c r="E279" s="41"/>
      <c r="F279" s="261" t="s">
        <v>348</v>
      </c>
      <c r="G279" s="41"/>
      <c r="H279" s="41"/>
      <c r="I279" s="155"/>
      <c r="J279" s="41"/>
      <c r="K279" s="41"/>
      <c r="L279" s="45"/>
      <c r="M279" s="259"/>
      <c r="N279" s="260"/>
      <c r="O279" s="92"/>
      <c r="P279" s="92"/>
      <c r="Q279" s="92"/>
      <c r="R279" s="92"/>
      <c r="S279" s="92"/>
      <c r="T279" s="93"/>
      <c r="U279" s="39"/>
      <c r="V279" s="39"/>
      <c r="W279" s="39"/>
      <c r="X279" s="39"/>
      <c r="Y279" s="39"/>
      <c r="Z279" s="39"/>
      <c r="AA279" s="39"/>
      <c r="AB279" s="39"/>
      <c r="AC279" s="39"/>
      <c r="AD279" s="39"/>
      <c r="AE279" s="39"/>
      <c r="AT279" s="17" t="s">
        <v>158</v>
      </c>
      <c r="AU279" s="17" t="s">
        <v>97</v>
      </c>
    </row>
    <row r="280" s="13" customFormat="1">
      <c r="A280" s="13"/>
      <c r="B280" s="262"/>
      <c r="C280" s="263"/>
      <c r="D280" s="257" t="s">
        <v>160</v>
      </c>
      <c r="E280" s="264" t="s">
        <v>1</v>
      </c>
      <c r="F280" s="265" t="s">
        <v>349</v>
      </c>
      <c r="G280" s="263"/>
      <c r="H280" s="264" t="s">
        <v>1</v>
      </c>
      <c r="I280" s="266"/>
      <c r="J280" s="263"/>
      <c r="K280" s="263"/>
      <c r="L280" s="267"/>
      <c r="M280" s="268"/>
      <c r="N280" s="269"/>
      <c r="O280" s="269"/>
      <c r="P280" s="269"/>
      <c r="Q280" s="269"/>
      <c r="R280" s="269"/>
      <c r="S280" s="269"/>
      <c r="T280" s="270"/>
      <c r="U280" s="13"/>
      <c r="V280" s="13"/>
      <c r="W280" s="13"/>
      <c r="X280" s="13"/>
      <c r="Y280" s="13"/>
      <c r="Z280" s="13"/>
      <c r="AA280" s="13"/>
      <c r="AB280" s="13"/>
      <c r="AC280" s="13"/>
      <c r="AD280" s="13"/>
      <c r="AE280" s="13"/>
      <c r="AT280" s="271" t="s">
        <v>160</v>
      </c>
      <c r="AU280" s="271" t="s">
        <v>97</v>
      </c>
      <c r="AV280" s="13" t="s">
        <v>23</v>
      </c>
      <c r="AW280" s="13" t="s">
        <v>47</v>
      </c>
      <c r="AX280" s="13" t="s">
        <v>90</v>
      </c>
      <c r="AY280" s="271" t="s">
        <v>146</v>
      </c>
    </row>
    <row r="281" s="14" customFormat="1">
      <c r="A281" s="14"/>
      <c r="B281" s="272"/>
      <c r="C281" s="273"/>
      <c r="D281" s="257" t="s">
        <v>160</v>
      </c>
      <c r="E281" s="274" t="s">
        <v>1</v>
      </c>
      <c r="F281" s="275" t="s">
        <v>350</v>
      </c>
      <c r="G281" s="273"/>
      <c r="H281" s="276">
        <v>3.7999999999999998</v>
      </c>
      <c r="I281" s="277"/>
      <c r="J281" s="273"/>
      <c r="K281" s="273"/>
      <c r="L281" s="278"/>
      <c r="M281" s="279"/>
      <c r="N281" s="280"/>
      <c r="O281" s="280"/>
      <c r="P281" s="280"/>
      <c r="Q281" s="280"/>
      <c r="R281" s="280"/>
      <c r="S281" s="280"/>
      <c r="T281" s="281"/>
      <c r="U281" s="14"/>
      <c r="V281" s="14"/>
      <c r="W281" s="14"/>
      <c r="X281" s="14"/>
      <c r="Y281" s="14"/>
      <c r="Z281" s="14"/>
      <c r="AA281" s="14"/>
      <c r="AB281" s="14"/>
      <c r="AC281" s="14"/>
      <c r="AD281" s="14"/>
      <c r="AE281" s="14"/>
      <c r="AT281" s="282" t="s">
        <v>160</v>
      </c>
      <c r="AU281" s="282" t="s">
        <v>97</v>
      </c>
      <c r="AV281" s="14" t="s">
        <v>97</v>
      </c>
      <c r="AW281" s="14" t="s">
        <v>47</v>
      </c>
      <c r="AX281" s="14" t="s">
        <v>90</v>
      </c>
      <c r="AY281" s="282" t="s">
        <v>146</v>
      </c>
    </row>
    <row r="282" s="13" customFormat="1">
      <c r="A282" s="13"/>
      <c r="B282" s="262"/>
      <c r="C282" s="263"/>
      <c r="D282" s="257" t="s">
        <v>160</v>
      </c>
      <c r="E282" s="264" t="s">
        <v>1</v>
      </c>
      <c r="F282" s="265" t="s">
        <v>351</v>
      </c>
      <c r="G282" s="263"/>
      <c r="H282" s="264" t="s">
        <v>1</v>
      </c>
      <c r="I282" s="266"/>
      <c r="J282" s="263"/>
      <c r="K282" s="263"/>
      <c r="L282" s="267"/>
      <c r="M282" s="268"/>
      <c r="N282" s="269"/>
      <c r="O282" s="269"/>
      <c r="P282" s="269"/>
      <c r="Q282" s="269"/>
      <c r="R282" s="269"/>
      <c r="S282" s="269"/>
      <c r="T282" s="270"/>
      <c r="U282" s="13"/>
      <c r="V282" s="13"/>
      <c r="W282" s="13"/>
      <c r="X282" s="13"/>
      <c r="Y282" s="13"/>
      <c r="Z282" s="13"/>
      <c r="AA282" s="13"/>
      <c r="AB282" s="13"/>
      <c r="AC282" s="13"/>
      <c r="AD282" s="13"/>
      <c r="AE282" s="13"/>
      <c r="AT282" s="271" t="s">
        <v>160</v>
      </c>
      <c r="AU282" s="271" t="s">
        <v>97</v>
      </c>
      <c r="AV282" s="13" t="s">
        <v>23</v>
      </c>
      <c r="AW282" s="13" t="s">
        <v>47</v>
      </c>
      <c r="AX282" s="13" t="s">
        <v>90</v>
      </c>
      <c r="AY282" s="271" t="s">
        <v>146</v>
      </c>
    </row>
    <row r="283" s="14" customFormat="1">
      <c r="A283" s="14"/>
      <c r="B283" s="272"/>
      <c r="C283" s="273"/>
      <c r="D283" s="257" t="s">
        <v>160</v>
      </c>
      <c r="E283" s="274" t="s">
        <v>1</v>
      </c>
      <c r="F283" s="275" t="s">
        <v>352</v>
      </c>
      <c r="G283" s="273"/>
      <c r="H283" s="276">
        <v>5.7000000000000002</v>
      </c>
      <c r="I283" s="277"/>
      <c r="J283" s="273"/>
      <c r="K283" s="273"/>
      <c r="L283" s="278"/>
      <c r="M283" s="279"/>
      <c r="N283" s="280"/>
      <c r="O283" s="280"/>
      <c r="P283" s="280"/>
      <c r="Q283" s="280"/>
      <c r="R283" s="280"/>
      <c r="S283" s="280"/>
      <c r="T283" s="281"/>
      <c r="U283" s="14"/>
      <c r="V283" s="14"/>
      <c r="W283" s="14"/>
      <c r="X283" s="14"/>
      <c r="Y283" s="14"/>
      <c r="Z283" s="14"/>
      <c r="AA283" s="14"/>
      <c r="AB283" s="14"/>
      <c r="AC283" s="14"/>
      <c r="AD283" s="14"/>
      <c r="AE283" s="14"/>
      <c r="AT283" s="282" t="s">
        <v>160</v>
      </c>
      <c r="AU283" s="282" t="s">
        <v>97</v>
      </c>
      <c r="AV283" s="14" t="s">
        <v>97</v>
      </c>
      <c r="AW283" s="14" t="s">
        <v>47</v>
      </c>
      <c r="AX283" s="14" t="s">
        <v>90</v>
      </c>
      <c r="AY283" s="282" t="s">
        <v>146</v>
      </c>
    </row>
    <row r="284" s="2" customFormat="1" ht="21.75" customHeight="1">
      <c r="A284" s="39"/>
      <c r="B284" s="40"/>
      <c r="C284" s="283" t="s">
        <v>353</v>
      </c>
      <c r="D284" s="283" t="s">
        <v>224</v>
      </c>
      <c r="E284" s="284" t="s">
        <v>354</v>
      </c>
      <c r="F284" s="285" t="s">
        <v>355</v>
      </c>
      <c r="G284" s="286" t="s">
        <v>152</v>
      </c>
      <c r="H284" s="287">
        <v>3.9140000000000001</v>
      </c>
      <c r="I284" s="288"/>
      <c r="J284" s="289">
        <f>ROUND(I284*H284,2)</f>
        <v>0</v>
      </c>
      <c r="K284" s="285" t="s">
        <v>1</v>
      </c>
      <c r="L284" s="290"/>
      <c r="M284" s="291" t="s">
        <v>1</v>
      </c>
      <c r="N284" s="292" t="s">
        <v>55</v>
      </c>
      <c r="O284" s="92"/>
      <c r="P284" s="253">
        <f>O284*H284</f>
        <v>0</v>
      </c>
      <c r="Q284" s="253">
        <v>0.17599999999999999</v>
      </c>
      <c r="R284" s="253">
        <f>Q284*H284</f>
        <v>0.68886400000000003</v>
      </c>
      <c r="S284" s="253">
        <v>0</v>
      </c>
      <c r="T284" s="254">
        <f>S284*H284</f>
        <v>0</v>
      </c>
      <c r="U284" s="39"/>
      <c r="V284" s="39"/>
      <c r="W284" s="39"/>
      <c r="X284" s="39"/>
      <c r="Y284" s="39"/>
      <c r="Z284" s="39"/>
      <c r="AA284" s="39"/>
      <c r="AB284" s="39"/>
      <c r="AC284" s="39"/>
      <c r="AD284" s="39"/>
      <c r="AE284" s="39"/>
      <c r="AR284" s="255" t="s">
        <v>202</v>
      </c>
      <c r="AT284" s="255" t="s">
        <v>224</v>
      </c>
      <c r="AU284" s="255" t="s">
        <v>97</v>
      </c>
      <c r="AY284" s="17" t="s">
        <v>146</v>
      </c>
      <c r="BE284" s="256">
        <f>IF(N284="základní",J284,0)</f>
        <v>0</v>
      </c>
      <c r="BF284" s="256">
        <f>IF(N284="snížená",J284,0)</f>
        <v>0</v>
      </c>
      <c r="BG284" s="256">
        <f>IF(N284="zákl. přenesená",J284,0)</f>
        <v>0</v>
      </c>
      <c r="BH284" s="256">
        <f>IF(N284="sníž. přenesená",J284,0)</f>
        <v>0</v>
      </c>
      <c r="BI284" s="256">
        <f>IF(N284="nulová",J284,0)</f>
        <v>0</v>
      </c>
      <c r="BJ284" s="17" t="s">
        <v>23</v>
      </c>
      <c r="BK284" s="256">
        <f>ROUND(I284*H284,2)</f>
        <v>0</v>
      </c>
      <c r="BL284" s="17" t="s">
        <v>154</v>
      </c>
      <c r="BM284" s="255" t="s">
        <v>356</v>
      </c>
    </row>
    <row r="285" s="2" customFormat="1">
      <c r="A285" s="39"/>
      <c r="B285" s="40"/>
      <c r="C285" s="41"/>
      <c r="D285" s="257" t="s">
        <v>156</v>
      </c>
      <c r="E285" s="41"/>
      <c r="F285" s="258" t="s">
        <v>357</v>
      </c>
      <c r="G285" s="41"/>
      <c r="H285" s="41"/>
      <c r="I285" s="155"/>
      <c r="J285" s="41"/>
      <c r="K285" s="41"/>
      <c r="L285" s="45"/>
      <c r="M285" s="259"/>
      <c r="N285" s="260"/>
      <c r="O285" s="92"/>
      <c r="P285" s="92"/>
      <c r="Q285" s="92"/>
      <c r="R285" s="92"/>
      <c r="S285" s="92"/>
      <c r="T285" s="93"/>
      <c r="U285" s="39"/>
      <c r="V285" s="39"/>
      <c r="W285" s="39"/>
      <c r="X285" s="39"/>
      <c r="Y285" s="39"/>
      <c r="Z285" s="39"/>
      <c r="AA285" s="39"/>
      <c r="AB285" s="39"/>
      <c r="AC285" s="39"/>
      <c r="AD285" s="39"/>
      <c r="AE285" s="39"/>
      <c r="AT285" s="17" t="s">
        <v>156</v>
      </c>
      <c r="AU285" s="17" t="s">
        <v>97</v>
      </c>
    </row>
    <row r="286" s="13" customFormat="1">
      <c r="A286" s="13"/>
      <c r="B286" s="262"/>
      <c r="C286" s="263"/>
      <c r="D286" s="257" t="s">
        <v>160</v>
      </c>
      <c r="E286" s="264" t="s">
        <v>1</v>
      </c>
      <c r="F286" s="265" t="s">
        <v>358</v>
      </c>
      <c r="G286" s="263"/>
      <c r="H286" s="264" t="s">
        <v>1</v>
      </c>
      <c r="I286" s="266"/>
      <c r="J286" s="263"/>
      <c r="K286" s="263"/>
      <c r="L286" s="267"/>
      <c r="M286" s="268"/>
      <c r="N286" s="269"/>
      <c r="O286" s="269"/>
      <c r="P286" s="269"/>
      <c r="Q286" s="269"/>
      <c r="R286" s="269"/>
      <c r="S286" s="269"/>
      <c r="T286" s="270"/>
      <c r="U286" s="13"/>
      <c r="V286" s="13"/>
      <c r="W286" s="13"/>
      <c r="X286" s="13"/>
      <c r="Y286" s="13"/>
      <c r="Z286" s="13"/>
      <c r="AA286" s="13"/>
      <c r="AB286" s="13"/>
      <c r="AC286" s="13"/>
      <c r="AD286" s="13"/>
      <c r="AE286" s="13"/>
      <c r="AT286" s="271" t="s">
        <v>160</v>
      </c>
      <c r="AU286" s="271" t="s">
        <v>97</v>
      </c>
      <c r="AV286" s="13" t="s">
        <v>23</v>
      </c>
      <c r="AW286" s="13" t="s">
        <v>47</v>
      </c>
      <c r="AX286" s="13" t="s">
        <v>90</v>
      </c>
      <c r="AY286" s="271" t="s">
        <v>146</v>
      </c>
    </row>
    <row r="287" s="14" customFormat="1">
      <c r="A287" s="14"/>
      <c r="B287" s="272"/>
      <c r="C287" s="273"/>
      <c r="D287" s="257" t="s">
        <v>160</v>
      </c>
      <c r="E287" s="274" t="s">
        <v>1</v>
      </c>
      <c r="F287" s="275" t="s">
        <v>359</v>
      </c>
      <c r="G287" s="273"/>
      <c r="H287" s="276">
        <v>3.9139999999999997</v>
      </c>
      <c r="I287" s="277"/>
      <c r="J287" s="273"/>
      <c r="K287" s="273"/>
      <c r="L287" s="278"/>
      <c r="M287" s="279"/>
      <c r="N287" s="280"/>
      <c r="O287" s="280"/>
      <c r="P287" s="280"/>
      <c r="Q287" s="280"/>
      <c r="R287" s="280"/>
      <c r="S287" s="280"/>
      <c r="T287" s="281"/>
      <c r="U287" s="14"/>
      <c r="V287" s="14"/>
      <c r="W287" s="14"/>
      <c r="X287" s="14"/>
      <c r="Y287" s="14"/>
      <c r="Z287" s="14"/>
      <c r="AA287" s="14"/>
      <c r="AB287" s="14"/>
      <c r="AC287" s="14"/>
      <c r="AD287" s="14"/>
      <c r="AE287" s="14"/>
      <c r="AT287" s="282" t="s">
        <v>160</v>
      </c>
      <c r="AU287" s="282" t="s">
        <v>97</v>
      </c>
      <c r="AV287" s="14" t="s">
        <v>97</v>
      </c>
      <c r="AW287" s="14" t="s">
        <v>47</v>
      </c>
      <c r="AX287" s="14" t="s">
        <v>90</v>
      </c>
      <c r="AY287" s="282" t="s">
        <v>146</v>
      </c>
    </row>
    <row r="288" s="2" customFormat="1" ht="21.75" customHeight="1">
      <c r="A288" s="39"/>
      <c r="B288" s="40"/>
      <c r="C288" s="244" t="s">
        <v>360</v>
      </c>
      <c r="D288" s="244" t="s">
        <v>149</v>
      </c>
      <c r="E288" s="245" t="s">
        <v>361</v>
      </c>
      <c r="F288" s="246" t="s">
        <v>362</v>
      </c>
      <c r="G288" s="247" t="s">
        <v>363</v>
      </c>
      <c r="H288" s="248">
        <v>2.1000000000000001</v>
      </c>
      <c r="I288" s="249"/>
      <c r="J288" s="250">
        <f>ROUND(I288*H288,2)</f>
        <v>0</v>
      </c>
      <c r="K288" s="246" t="s">
        <v>153</v>
      </c>
      <c r="L288" s="45"/>
      <c r="M288" s="251" t="s">
        <v>1</v>
      </c>
      <c r="N288" s="252" t="s">
        <v>55</v>
      </c>
      <c r="O288" s="92"/>
      <c r="P288" s="253">
        <f>O288*H288</f>
        <v>0</v>
      </c>
      <c r="Q288" s="253">
        <v>0.089779999999999999</v>
      </c>
      <c r="R288" s="253">
        <f>Q288*H288</f>
        <v>0.18853800000000001</v>
      </c>
      <c r="S288" s="253">
        <v>0</v>
      </c>
      <c r="T288" s="254">
        <f>S288*H288</f>
        <v>0</v>
      </c>
      <c r="U288" s="39"/>
      <c r="V288" s="39"/>
      <c r="W288" s="39"/>
      <c r="X288" s="39"/>
      <c r="Y288" s="39"/>
      <c r="Z288" s="39"/>
      <c r="AA288" s="39"/>
      <c r="AB288" s="39"/>
      <c r="AC288" s="39"/>
      <c r="AD288" s="39"/>
      <c r="AE288" s="39"/>
      <c r="AR288" s="255" t="s">
        <v>154</v>
      </c>
      <c r="AT288" s="255" t="s">
        <v>149</v>
      </c>
      <c r="AU288" s="255" t="s">
        <v>97</v>
      </c>
      <c r="AY288" s="17" t="s">
        <v>146</v>
      </c>
      <c r="BE288" s="256">
        <f>IF(N288="základní",J288,0)</f>
        <v>0</v>
      </c>
      <c r="BF288" s="256">
        <f>IF(N288="snížená",J288,0)</f>
        <v>0</v>
      </c>
      <c r="BG288" s="256">
        <f>IF(N288="zákl. přenesená",J288,0)</f>
        <v>0</v>
      </c>
      <c r="BH288" s="256">
        <f>IF(N288="sníž. přenesená",J288,0)</f>
        <v>0</v>
      </c>
      <c r="BI288" s="256">
        <f>IF(N288="nulová",J288,0)</f>
        <v>0</v>
      </c>
      <c r="BJ288" s="17" t="s">
        <v>23</v>
      </c>
      <c r="BK288" s="256">
        <f>ROUND(I288*H288,2)</f>
        <v>0</v>
      </c>
      <c r="BL288" s="17" t="s">
        <v>154</v>
      </c>
      <c r="BM288" s="255" t="s">
        <v>364</v>
      </c>
    </row>
    <row r="289" s="2" customFormat="1">
      <c r="A289" s="39"/>
      <c r="B289" s="40"/>
      <c r="C289" s="41"/>
      <c r="D289" s="257" t="s">
        <v>156</v>
      </c>
      <c r="E289" s="41"/>
      <c r="F289" s="258" t="s">
        <v>365</v>
      </c>
      <c r="G289" s="41"/>
      <c r="H289" s="41"/>
      <c r="I289" s="155"/>
      <c r="J289" s="41"/>
      <c r="K289" s="41"/>
      <c r="L289" s="45"/>
      <c r="M289" s="259"/>
      <c r="N289" s="260"/>
      <c r="O289" s="92"/>
      <c r="P289" s="92"/>
      <c r="Q289" s="92"/>
      <c r="R289" s="92"/>
      <c r="S289" s="92"/>
      <c r="T289" s="93"/>
      <c r="U289" s="39"/>
      <c r="V289" s="39"/>
      <c r="W289" s="39"/>
      <c r="X289" s="39"/>
      <c r="Y289" s="39"/>
      <c r="Z289" s="39"/>
      <c r="AA289" s="39"/>
      <c r="AB289" s="39"/>
      <c r="AC289" s="39"/>
      <c r="AD289" s="39"/>
      <c r="AE289" s="39"/>
      <c r="AT289" s="17" t="s">
        <v>156</v>
      </c>
      <c r="AU289" s="17" t="s">
        <v>97</v>
      </c>
    </row>
    <row r="290" s="2" customFormat="1">
      <c r="A290" s="39"/>
      <c r="B290" s="40"/>
      <c r="C290" s="41"/>
      <c r="D290" s="257" t="s">
        <v>158</v>
      </c>
      <c r="E290" s="41"/>
      <c r="F290" s="261" t="s">
        <v>366</v>
      </c>
      <c r="G290" s="41"/>
      <c r="H290" s="41"/>
      <c r="I290" s="155"/>
      <c r="J290" s="41"/>
      <c r="K290" s="41"/>
      <c r="L290" s="45"/>
      <c r="M290" s="259"/>
      <c r="N290" s="260"/>
      <c r="O290" s="92"/>
      <c r="P290" s="92"/>
      <c r="Q290" s="92"/>
      <c r="R290" s="92"/>
      <c r="S290" s="92"/>
      <c r="T290" s="93"/>
      <c r="U290" s="39"/>
      <c r="V290" s="39"/>
      <c r="W290" s="39"/>
      <c r="X290" s="39"/>
      <c r="Y290" s="39"/>
      <c r="Z290" s="39"/>
      <c r="AA290" s="39"/>
      <c r="AB290" s="39"/>
      <c r="AC290" s="39"/>
      <c r="AD290" s="39"/>
      <c r="AE290" s="39"/>
      <c r="AT290" s="17" t="s">
        <v>158</v>
      </c>
      <c r="AU290" s="17" t="s">
        <v>97</v>
      </c>
    </row>
    <row r="291" s="13" customFormat="1">
      <c r="A291" s="13"/>
      <c r="B291" s="262"/>
      <c r="C291" s="263"/>
      <c r="D291" s="257" t="s">
        <v>160</v>
      </c>
      <c r="E291" s="264" t="s">
        <v>1</v>
      </c>
      <c r="F291" s="265" t="s">
        <v>367</v>
      </c>
      <c r="G291" s="263"/>
      <c r="H291" s="264" t="s">
        <v>1</v>
      </c>
      <c r="I291" s="266"/>
      <c r="J291" s="263"/>
      <c r="K291" s="263"/>
      <c r="L291" s="267"/>
      <c r="M291" s="268"/>
      <c r="N291" s="269"/>
      <c r="O291" s="269"/>
      <c r="P291" s="269"/>
      <c r="Q291" s="269"/>
      <c r="R291" s="269"/>
      <c r="S291" s="269"/>
      <c r="T291" s="270"/>
      <c r="U291" s="13"/>
      <c r="V291" s="13"/>
      <c r="W291" s="13"/>
      <c r="X291" s="13"/>
      <c r="Y291" s="13"/>
      <c r="Z291" s="13"/>
      <c r="AA291" s="13"/>
      <c r="AB291" s="13"/>
      <c r="AC291" s="13"/>
      <c r="AD291" s="13"/>
      <c r="AE291" s="13"/>
      <c r="AT291" s="271" t="s">
        <v>160</v>
      </c>
      <c r="AU291" s="271" t="s">
        <v>97</v>
      </c>
      <c r="AV291" s="13" t="s">
        <v>23</v>
      </c>
      <c r="AW291" s="13" t="s">
        <v>47</v>
      </c>
      <c r="AX291" s="13" t="s">
        <v>90</v>
      </c>
      <c r="AY291" s="271" t="s">
        <v>146</v>
      </c>
    </row>
    <row r="292" s="14" customFormat="1">
      <c r="A292" s="14"/>
      <c r="B292" s="272"/>
      <c r="C292" s="273"/>
      <c r="D292" s="257" t="s">
        <v>160</v>
      </c>
      <c r="E292" s="274" t="s">
        <v>1</v>
      </c>
      <c r="F292" s="275" t="s">
        <v>368</v>
      </c>
      <c r="G292" s="273"/>
      <c r="H292" s="276">
        <v>2.1000000000000001</v>
      </c>
      <c r="I292" s="277"/>
      <c r="J292" s="273"/>
      <c r="K292" s="273"/>
      <c r="L292" s="278"/>
      <c r="M292" s="279"/>
      <c r="N292" s="280"/>
      <c r="O292" s="280"/>
      <c r="P292" s="280"/>
      <c r="Q292" s="280"/>
      <c r="R292" s="280"/>
      <c r="S292" s="280"/>
      <c r="T292" s="281"/>
      <c r="U292" s="14"/>
      <c r="V292" s="14"/>
      <c r="W292" s="14"/>
      <c r="X292" s="14"/>
      <c r="Y292" s="14"/>
      <c r="Z292" s="14"/>
      <c r="AA292" s="14"/>
      <c r="AB292" s="14"/>
      <c r="AC292" s="14"/>
      <c r="AD292" s="14"/>
      <c r="AE292" s="14"/>
      <c r="AT292" s="282" t="s">
        <v>160</v>
      </c>
      <c r="AU292" s="282" t="s">
        <v>97</v>
      </c>
      <c r="AV292" s="14" t="s">
        <v>97</v>
      </c>
      <c r="AW292" s="14" t="s">
        <v>47</v>
      </c>
      <c r="AX292" s="14" t="s">
        <v>90</v>
      </c>
      <c r="AY292" s="282" t="s">
        <v>146</v>
      </c>
    </row>
    <row r="293" s="2" customFormat="1" ht="16.5" customHeight="1">
      <c r="A293" s="39"/>
      <c r="B293" s="40"/>
      <c r="C293" s="283" t="s">
        <v>369</v>
      </c>
      <c r="D293" s="283" t="s">
        <v>224</v>
      </c>
      <c r="E293" s="284" t="s">
        <v>370</v>
      </c>
      <c r="F293" s="285" t="s">
        <v>371</v>
      </c>
      <c r="G293" s="286" t="s">
        <v>152</v>
      </c>
      <c r="H293" s="287">
        <v>0.21199999999999999</v>
      </c>
      <c r="I293" s="288"/>
      <c r="J293" s="289">
        <f>ROUND(I293*H293,2)</f>
        <v>0</v>
      </c>
      <c r="K293" s="285" t="s">
        <v>153</v>
      </c>
      <c r="L293" s="290"/>
      <c r="M293" s="291" t="s">
        <v>1</v>
      </c>
      <c r="N293" s="292" t="s">
        <v>55</v>
      </c>
      <c r="O293" s="92"/>
      <c r="P293" s="253">
        <f>O293*H293</f>
        <v>0</v>
      </c>
      <c r="Q293" s="253">
        <v>0.222</v>
      </c>
      <c r="R293" s="253">
        <f>Q293*H293</f>
        <v>0.047064000000000002</v>
      </c>
      <c r="S293" s="253">
        <v>0</v>
      </c>
      <c r="T293" s="254">
        <f>S293*H293</f>
        <v>0</v>
      </c>
      <c r="U293" s="39"/>
      <c r="V293" s="39"/>
      <c r="W293" s="39"/>
      <c r="X293" s="39"/>
      <c r="Y293" s="39"/>
      <c r="Z293" s="39"/>
      <c r="AA293" s="39"/>
      <c r="AB293" s="39"/>
      <c r="AC293" s="39"/>
      <c r="AD293" s="39"/>
      <c r="AE293" s="39"/>
      <c r="AR293" s="255" t="s">
        <v>202</v>
      </c>
      <c r="AT293" s="255" t="s">
        <v>224</v>
      </c>
      <c r="AU293" s="255" t="s">
        <v>97</v>
      </c>
      <c r="AY293" s="17" t="s">
        <v>146</v>
      </c>
      <c r="BE293" s="256">
        <f>IF(N293="základní",J293,0)</f>
        <v>0</v>
      </c>
      <c r="BF293" s="256">
        <f>IF(N293="snížená",J293,0)</f>
        <v>0</v>
      </c>
      <c r="BG293" s="256">
        <f>IF(N293="zákl. přenesená",J293,0)</f>
        <v>0</v>
      </c>
      <c r="BH293" s="256">
        <f>IF(N293="sníž. přenesená",J293,0)</f>
        <v>0</v>
      </c>
      <c r="BI293" s="256">
        <f>IF(N293="nulová",J293,0)</f>
        <v>0</v>
      </c>
      <c r="BJ293" s="17" t="s">
        <v>23</v>
      </c>
      <c r="BK293" s="256">
        <f>ROUND(I293*H293,2)</f>
        <v>0</v>
      </c>
      <c r="BL293" s="17" t="s">
        <v>154</v>
      </c>
      <c r="BM293" s="255" t="s">
        <v>372</v>
      </c>
    </row>
    <row r="294" s="2" customFormat="1">
      <c r="A294" s="39"/>
      <c r="B294" s="40"/>
      <c r="C294" s="41"/>
      <c r="D294" s="257" t="s">
        <v>156</v>
      </c>
      <c r="E294" s="41"/>
      <c r="F294" s="258" t="s">
        <v>371</v>
      </c>
      <c r="G294" s="41"/>
      <c r="H294" s="41"/>
      <c r="I294" s="155"/>
      <c r="J294" s="41"/>
      <c r="K294" s="41"/>
      <c r="L294" s="45"/>
      <c r="M294" s="259"/>
      <c r="N294" s="260"/>
      <c r="O294" s="92"/>
      <c r="P294" s="92"/>
      <c r="Q294" s="92"/>
      <c r="R294" s="92"/>
      <c r="S294" s="92"/>
      <c r="T294" s="93"/>
      <c r="U294" s="39"/>
      <c r="V294" s="39"/>
      <c r="W294" s="39"/>
      <c r="X294" s="39"/>
      <c r="Y294" s="39"/>
      <c r="Z294" s="39"/>
      <c r="AA294" s="39"/>
      <c r="AB294" s="39"/>
      <c r="AC294" s="39"/>
      <c r="AD294" s="39"/>
      <c r="AE294" s="39"/>
      <c r="AT294" s="17" t="s">
        <v>156</v>
      </c>
      <c r="AU294" s="17" t="s">
        <v>97</v>
      </c>
    </row>
    <row r="295" s="13" customFormat="1">
      <c r="A295" s="13"/>
      <c r="B295" s="262"/>
      <c r="C295" s="263"/>
      <c r="D295" s="257" t="s">
        <v>160</v>
      </c>
      <c r="E295" s="264" t="s">
        <v>1</v>
      </c>
      <c r="F295" s="265" t="s">
        <v>367</v>
      </c>
      <c r="G295" s="263"/>
      <c r="H295" s="264" t="s">
        <v>1</v>
      </c>
      <c r="I295" s="266"/>
      <c r="J295" s="263"/>
      <c r="K295" s="263"/>
      <c r="L295" s="267"/>
      <c r="M295" s="268"/>
      <c r="N295" s="269"/>
      <c r="O295" s="269"/>
      <c r="P295" s="269"/>
      <c r="Q295" s="269"/>
      <c r="R295" s="269"/>
      <c r="S295" s="269"/>
      <c r="T295" s="270"/>
      <c r="U295" s="13"/>
      <c r="V295" s="13"/>
      <c r="W295" s="13"/>
      <c r="X295" s="13"/>
      <c r="Y295" s="13"/>
      <c r="Z295" s="13"/>
      <c r="AA295" s="13"/>
      <c r="AB295" s="13"/>
      <c r="AC295" s="13"/>
      <c r="AD295" s="13"/>
      <c r="AE295" s="13"/>
      <c r="AT295" s="271" t="s">
        <v>160</v>
      </c>
      <c r="AU295" s="271" t="s">
        <v>97</v>
      </c>
      <c r="AV295" s="13" t="s">
        <v>23</v>
      </c>
      <c r="AW295" s="13" t="s">
        <v>47</v>
      </c>
      <c r="AX295" s="13" t="s">
        <v>90</v>
      </c>
      <c r="AY295" s="271" t="s">
        <v>146</v>
      </c>
    </row>
    <row r="296" s="14" customFormat="1">
      <c r="A296" s="14"/>
      <c r="B296" s="272"/>
      <c r="C296" s="273"/>
      <c r="D296" s="257" t="s">
        <v>160</v>
      </c>
      <c r="E296" s="274" t="s">
        <v>1</v>
      </c>
      <c r="F296" s="275" t="s">
        <v>373</v>
      </c>
      <c r="G296" s="273"/>
      <c r="H296" s="276">
        <v>0.21210000000000001</v>
      </c>
      <c r="I296" s="277"/>
      <c r="J296" s="273"/>
      <c r="K296" s="273"/>
      <c r="L296" s="278"/>
      <c r="M296" s="279"/>
      <c r="N296" s="280"/>
      <c r="O296" s="280"/>
      <c r="P296" s="280"/>
      <c r="Q296" s="280"/>
      <c r="R296" s="280"/>
      <c r="S296" s="280"/>
      <c r="T296" s="281"/>
      <c r="U296" s="14"/>
      <c r="V296" s="14"/>
      <c r="W296" s="14"/>
      <c r="X296" s="14"/>
      <c r="Y296" s="14"/>
      <c r="Z296" s="14"/>
      <c r="AA296" s="14"/>
      <c r="AB296" s="14"/>
      <c r="AC296" s="14"/>
      <c r="AD296" s="14"/>
      <c r="AE296" s="14"/>
      <c r="AT296" s="282" t="s">
        <v>160</v>
      </c>
      <c r="AU296" s="282" t="s">
        <v>97</v>
      </c>
      <c r="AV296" s="14" t="s">
        <v>97</v>
      </c>
      <c r="AW296" s="14" t="s">
        <v>47</v>
      </c>
      <c r="AX296" s="14" t="s">
        <v>90</v>
      </c>
      <c r="AY296" s="282" t="s">
        <v>146</v>
      </c>
    </row>
    <row r="297" s="2" customFormat="1" ht="21.75" customHeight="1">
      <c r="A297" s="39"/>
      <c r="B297" s="40"/>
      <c r="C297" s="244" t="s">
        <v>374</v>
      </c>
      <c r="D297" s="244" t="s">
        <v>149</v>
      </c>
      <c r="E297" s="245" t="s">
        <v>375</v>
      </c>
      <c r="F297" s="246" t="s">
        <v>376</v>
      </c>
      <c r="G297" s="247" t="s">
        <v>363</v>
      </c>
      <c r="H297" s="248">
        <v>8</v>
      </c>
      <c r="I297" s="249"/>
      <c r="J297" s="250">
        <f>ROUND(I297*H297,2)</f>
        <v>0</v>
      </c>
      <c r="K297" s="246" t="s">
        <v>153</v>
      </c>
      <c r="L297" s="45"/>
      <c r="M297" s="251" t="s">
        <v>1</v>
      </c>
      <c r="N297" s="252" t="s">
        <v>55</v>
      </c>
      <c r="O297" s="92"/>
      <c r="P297" s="253">
        <f>O297*H297</f>
        <v>0</v>
      </c>
      <c r="Q297" s="253">
        <v>0.15540000000000001</v>
      </c>
      <c r="R297" s="253">
        <f>Q297*H297</f>
        <v>1.2432000000000001</v>
      </c>
      <c r="S297" s="253">
        <v>0</v>
      </c>
      <c r="T297" s="254">
        <f>S297*H297</f>
        <v>0</v>
      </c>
      <c r="U297" s="39"/>
      <c r="V297" s="39"/>
      <c r="W297" s="39"/>
      <c r="X297" s="39"/>
      <c r="Y297" s="39"/>
      <c r="Z297" s="39"/>
      <c r="AA297" s="39"/>
      <c r="AB297" s="39"/>
      <c r="AC297" s="39"/>
      <c r="AD297" s="39"/>
      <c r="AE297" s="39"/>
      <c r="AR297" s="255" t="s">
        <v>154</v>
      </c>
      <c r="AT297" s="255" t="s">
        <v>149</v>
      </c>
      <c r="AU297" s="255" t="s">
        <v>97</v>
      </c>
      <c r="AY297" s="17" t="s">
        <v>146</v>
      </c>
      <c r="BE297" s="256">
        <f>IF(N297="základní",J297,0)</f>
        <v>0</v>
      </c>
      <c r="BF297" s="256">
        <f>IF(N297="snížená",J297,0)</f>
        <v>0</v>
      </c>
      <c r="BG297" s="256">
        <f>IF(N297="zákl. přenesená",J297,0)</f>
        <v>0</v>
      </c>
      <c r="BH297" s="256">
        <f>IF(N297="sníž. přenesená",J297,0)</f>
        <v>0</v>
      </c>
      <c r="BI297" s="256">
        <f>IF(N297="nulová",J297,0)</f>
        <v>0</v>
      </c>
      <c r="BJ297" s="17" t="s">
        <v>23</v>
      </c>
      <c r="BK297" s="256">
        <f>ROUND(I297*H297,2)</f>
        <v>0</v>
      </c>
      <c r="BL297" s="17" t="s">
        <v>154</v>
      </c>
      <c r="BM297" s="255" t="s">
        <v>377</v>
      </c>
    </row>
    <row r="298" s="2" customFormat="1">
      <c r="A298" s="39"/>
      <c r="B298" s="40"/>
      <c r="C298" s="41"/>
      <c r="D298" s="257" t="s">
        <v>156</v>
      </c>
      <c r="E298" s="41"/>
      <c r="F298" s="258" t="s">
        <v>378</v>
      </c>
      <c r="G298" s="41"/>
      <c r="H298" s="41"/>
      <c r="I298" s="155"/>
      <c r="J298" s="41"/>
      <c r="K298" s="41"/>
      <c r="L298" s="45"/>
      <c r="M298" s="259"/>
      <c r="N298" s="260"/>
      <c r="O298" s="92"/>
      <c r="P298" s="92"/>
      <c r="Q298" s="92"/>
      <c r="R298" s="92"/>
      <c r="S298" s="92"/>
      <c r="T298" s="93"/>
      <c r="U298" s="39"/>
      <c r="V298" s="39"/>
      <c r="W298" s="39"/>
      <c r="X298" s="39"/>
      <c r="Y298" s="39"/>
      <c r="Z298" s="39"/>
      <c r="AA298" s="39"/>
      <c r="AB298" s="39"/>
      <c r="AC298" s="39"/>
      <c r="AD298" s="39"/>
      <c r="AE298" s="39"/>
      <c r="AT298" s="17" t="s">
        <v>156</v>
      </c>
      <c r="AU298" s="17" t="s">
        <v>97</v>
      </c>
    </row>
    <row r="299" s="2" customFormat="1">
      <c r="A299" s="39"/>
      <c r="B299" s="40"/>
      <c r="C299" s="41"/>
      <c r="D299" s="257" t="s">
        <v>158</v>
      </c>
      <c r="E299" s="41"/>
      <c r="F299" s="261" t="s">
        <v>379</v>
      </c>
      <c r="G299" s="41"/>
      <c r="H299" s="41"/>
      <c r="I299" s="155"/>
      <c r="J299" s="41"/>
      <c r="K299" s="41"/>
      <c r="L299" s="45"/>
      <c r="M299" s="259"/>
      <c r="N299" s="260"/>
      <c r="O299" s="92"/>
      <c r="P299" s="92"/>
      <c r="Q299" s="92"/>
      <c r="R299" s="92"/>
      <c r="S299" s="92"/>
      <c r="T299" s="93"/>
      <c r="U299" s="39"/>
      <c r="V299" s="39"/>
      <c r="W299" s="39"/>
      <c r="X299" s="39"/>
      <c r="Y299" s="39"/>
      <c r="Z299" s="39"/>
      <c r="AA299" s="39"/>
      <c r="AB299" s="39"/>
      <c r="AC299" s="39"/>
      <c r="AD299" s="39"/>
      <c r="AE299" s="39"/>
      <c r="AT299" s="17" t="s">
        <v>158</v>
      </c>
      <c r="AU299" s="17" t="s">
        <v>97</v>
      </c>
    </row>
    <row r="300" s="13" customFormat="1">
      <c r="A300" s="13"/>
      <c r="B300" s="262"/>
      <c r="C300" s="263"/>
      <c r="D300" s="257" t="s">
        <v>160</v>
      </c>
      <c r="E300" s="264" t="s">
        <v>1</v>
      </c>
      <c r="F300" s="265" t="s">
        <v>380</v>
      </c>
      <c r="G300" s="263"/>
      <c r="H300" s="264" t="s">
        <v>1</v>
      </c>
      <c r="I300" s="266"/>
      <c r="J300" s="263"/>
      <c r="K300" s="263"/>
      <c r="L300" s="267"/>
      <c r="M300" s="268"/>
      <c r="N300" s="269"/>
      <c r="O300" s="269"/>
      <c r="P300" s="269"/>
      <c r="Q300" s="269"/>
      <c r="R300" s="269"/>
      <c r="S300" s="269"/>
      <c r="T300" s="270"/>
      <c r="U300" s="13"/>
      <c r="V300" s="13"/>
      <c r="W300" s="13"/>
      <c r="X300" s="13"/>
      <c r="Y300" s="13"/>
      <c r="Z300" s="13"/>
      <c r="AA300" s="13"/>
      <c r="AB300" s="13"/>
      <c r="AC300" s="13"/>
      <c r="AD300" s="13"/>
      <c r="AE300" s="13"/>
      <c r="AT300" s="271" t="s">
        <v>160</v>
      </c>
      <c r="AU300" s="271" t="s">
        <v>97</v>
      </c>
      <c r="AV300" s="13" t="s">
        <v>23</v>
      </c>
      <c r="AW300" s="13" t="s">
        <v>47</v>
      </c>
      <c r="AX300" s="13" t="s">
        <v>90</v>
      </c>
      <c r="AY300" s="271" t="s">
        <v>146</v>
      </c>
    </row>
    <row r="301" s="14" customFormat="1">
      <c r="A301" s="14"/>
      <c r="B301" s="272"/>
      <c r="C301" s="273"/>
      <c r="D301" s="257" t="s">
        <v>160</v>
      </c>
      <c r="E301" s="274" t="s">
        <v>1</v>
      </c>
      <c r="F301" s="275" t="s">
        <v>381</v>
      </c>
      <c r="G301" s="273"/>
      <c r="H301" s="276">
        <v>8</v>
      </c>
      <c r="I301" s="277"/>
      <c r="J301" s="273"/>
      <c r="K301" s="273"/>
      <c r="L301" s="278"/>
      <c r="M301" s="279"/>
      <c r="N301" s="280"/>
      <c r="O301" s="280"/>
      <c r="P301" s="280"/>
      <c r="Q301" s="280"/>
      <c r="R301" s="280"/>
      <c r="S301" s="280"/>
      <c r="T301" s="281"/>
      <c r="U301" s="14"/>
      <c r="V301" s="14"/>
      <c r="W301" s="14"/>
      <c r="X301" s="14"/>
      <c r="Y301" s="14"/>
      <c r="Z301" s="14"/>
      <c r="AA301" s="14"/>
      <c r="AB301" s="14"/>
      <c r="AC301" s="14"/>
      <c r="AD301" s="14"/>
      <c r="AE301" s="14"/>
      <c r="AT301" s="282" t="s">
        <v>160</v>
      </c>
      <c r="AU301" s="282" t="s">
        <v>97</v>
      </c>
      <c r="AV301" s="14" t="s">
        <v>97</v>
      </c>
      <c r="AW301" s="14" t="s">
        <v>47</v>
      </c>
      <c r="AX301" s="14" t="s">
        <v>90</v>
      </c>
      <c r="AY301" s="282" t="s">
        <v>146</v>
      </c>
    </row>
    <row r="302" s="2" customFormat="1" ht="16.5" customHeight="1">
      <c r="A302" s="39"/>
      <c r="B302" s="40"/>
      <c r="C302" s="283" t="s">
        <v>382</v>
      </c>
      <c r="D302" s="283" t="s">
        <v>224</v>
      </c>
      <c r="E302" s="284" t="s">
        <v>383</v>
      </c>
      <c r="F302" s="285" t="s">
        <v>384</v>
      </c>
      <c r="G302" s="286" t="s">
        <v>363</v>
      </c>
      <c r="H302" s="287">
        <v>6.0599999999999996</v>
      </c>
      <c r="I302" s="288"/>
      <c r="J302" s="289">
        <f>ROUND(I302*H302,2)</f>
        <v>0</v>
      </c>
      <c r="K302" s="285" t="s">
        <v>153</v>
      </c>
      <c r="L302" s="290"/>
      <c r="M302" s="291" t="s">
        <v>1</v>
      </c>
      <c r="N302" s="292" t="s">
        <v>55</v>
      </c>
      <c r="O302" s="92"/>
      <c r="P302" s="253">
        <f>O302*H302</f>
        <v>0</v>
      </c>
      <c r="Q302" s="253">
        <v>0.080000000000000002</v>
      </c>
      <c r="R302" s="253">
        <f>Q302*H302</f>
        <v>0.48479999999999995</v>
      </c>
      <c r="S302" s="253">
        <v>0</v>
      </c>
      <c r="T302" s="254">
        <f>S302*H302</f>
        <v>0</v>
      </c>
      <c r="U302" s="39"/>
      <c r="V302" s="39"/>
      <c r="W302" s="39"/>
      <c r="X302" s="39"/>
      <c r="Y302" s="39"/>
      <c r="Z302" s="39"/>
      <c r="AA302" s="39"/>
      <c r="AB302" s="39"/>
      <c r="AC302" s="39"/>
      <c r="AD302" s="39"/>
      <c r="AE302" s="39"/>
      <c r="AR302" s="255" t="s">
        <v>202</v>
      </c>
      <c r="AT302" s="255" t="s">
        <v>224</v>
      </c>
      <c r="AU302" s="255" t="s">
        <v>97</v>
      </c>
      <c r="AY302" s="17" t="s">
        <v>146</v>
      </c>
      <c r="BE302" s="256">
        <f>IF(N302="základní",J302,0)</f>
        <v>0</v>
      </c>
      <c r="BF302" s="256">
        <f>IF(N302="snížená",J302,0)</f>
        <v>0</v>
      </c>
      <c r="BG302" s="256">
        <f>IF(N302="zákl. přenesená",J302,0)</f>
        <v>0</v>
      </c>
      <c r="BH302" s="256">
        <f>IF(N302="sníž. přenesená",J302,0)</f>
        <v>0</v>
      </c>
      <c r="BI302" s="256">
        <f>IF(N302="nulová",J302,0)</f>
        <v>0</v>
      </c>
      <c r="BJ302" s="17" t="s">
        <v>23</v>
      </c>
      <c r="BK302" s="256">
        <f>ROUND(I302*H302,2)</f>
        <v>0</v>
      </c>
      <c r="BL302" s="17" t="s">
        <v>154</v>
      </c>
      <c r="BM302" s="255" t="s">
        <v>385</v>
      </c>
    </row>
    <row r="303" s="2" customFormat="1">
      <c r="A303" s="39"/>
      <c r="B303" s="40"/>
      <c r="C303" s="41"/>
      <c r="D303" s="257" t="s">
        <v>156</v>
      </c>
      <c r="E303" s="41"/>
      <c r="F303" s="258" t="s">
        <v>384</v>
      </c>
      <c r="G303" s="41"/>
      <c r="H303" s="41"/>
      <c r="I303" s="155"/>
      <c r="J303" s="41"/>
      <c r="K303" s="41"/>
      <c r="L303" s="45"/>
      <c r="M303" s="259"/>
      <c r="N303" s="260"/>
      <c r="O303" s="92"/>
      <c r="P303" s="92"/>
      <c r="Q303" s="92"/>
      <c r="R303" s="92"/>
      <c r="S303" s="92"/>
      <c r="T303" s="93"/>
      <c r="U303" s="39"/>
      <c r="V303" s="39"/>
      <c r="W303" s="39"/>
      <c r="X303" s="39"/>
      <c r="Y303" s="39"/>
      <c r="Z303" s="39"/>
      <c r="AA303" s="39"/>
      <c r="AB303" s="39"/>
      <c r="AC303" s="39"/>
      <c r="AD303" s="39"/>
      <c r="AE303" s="39"/>
      <c r="AT303" s="17" t="s">
        <v>156</v>
      </c>
      <c r="AU303" s="17" t="s">
        <v>97</v>
      </c>
    </row>
    <row r="304" s="13" customFormat="1">
      <c r="A304" s="13"/>
      <c r="B304" s="262"/>
      <c r="C304" s="263"/>
      <c r="D304" s="257" t="s">
        <v>160</v>
      </c>
      <c r="E304" s="264" t="s">
        <v>1</v>
      </c>
      <c r="F304" s="265" t="s">
        <v>380</v>
      </c>
      <c r="G304" s="263"/>
      <c r="H304" s="264" t="s">
        <v>1</v>
      </c>
      <c r="I304" s="266"/>
      <c r="J304" s="263"/>
      <c r="K304" s="263"/>
      <c r="L304" s="267"/>
      <c r="M304" s="268"/>
      <c r="N304" s="269"/>
      <c r="O304" s="269"/>
      <c r="P304" s="269"/>
      <c r="Q304" s="269"/>
      <c r="R304" s="269"/>
      <c r="S304" s="269"/>
      <c r="T304" s="270"/>
      <c r="U304" s="13"/>
      <c r="V304" s="13"/>
      <c r="W304" s="13"/>
      <c r="X304" s="13"/>
      <c r="Y304" s="13"/>
      <c r="Z304" s="13"/>
      <c r="AA304" s="13"/>
      <c r="AB304" s="13"/>
      <c r="AC304" s="13"/>
      <c r="AD304" s="13"/>
      <c r="AE304" s="13"/>
      <c r="AT304" s="271" t="s">
        <v>160</v>
      </c>
      <c r="AU304" s="271" t="s">
        <v>97</v>
      </c>
      <c r="AV304" s="13" t="s">
        <v>23</v>
      </c>
      <c r="AW304" s="13" t="s">
        <v>47</v>
      </c>
      <c r="AX304" s="13" t="s">
        <v>90</v>
      </c>
      <c r="AY304" s="271" t="s">
        <v>146</v>
      </c>
    </row>
    <row r="305" s="14" customFormat="1">
      <c r="A305" s="14"/>
      <c r="B305" s="272"/>
      <c r="C305" s="273"/>
      <c r="D305" s="257" t="s">
        <v>160</v>
      </c>
      <c r="E305" s="274" t="s">
        <v>1</v>
      </c>
      <c r="F305" s="275" t="s">
        <v>386</v>
      </c>
      <c r="G305" s="273"/>
      <c r="H305" s="276">
        <v>6.0600000000000005</v>
      </c>
      <c r="I305" s="277"/>
      <c r="J305" s="273"/>
      <c r="K305" s="273"/>
      <c r="L305" s="278"/>
      <c r="M305" s="279"/>
      <c r="N305" s="280"/>
      <c r="O305" s="280"/>
      <c r="P305" s="280"/>
      <c r="Q305" s="280"/>
      <c r="R305" s="280"/>
      <c r="S305" s="280"/>
      <c r="T305" s="281"/>
      <c r="U305" s="14"/>
      <c r="V305" s="14"/>
      <c r="W305" s="14"/>
      <c r="X305" s="14"/>
      <c r="Y305" s="14"/>
      <c r="Z305" s="14"/>
      <c r="AA305" s="14"/>
      <c r="AB305" s="14"/>
      <c r="AC305" s="14"/>
      <c r="AD305" s="14"/>
      <c r="AE305" s="14"/>
      <c r="AT305" s="282" t="s">
        <v>160</v>
      </c>
      <c r="AU305" s="282" t="s">
        <v>97</v>
      </c>
      <c r="AV305" s="14" t="s">
        <v>97</v>
      </c>
      <c r="AW305" s="14" t="s">
        <v>47</v>
      </c>
      <c r="AX305" s="14" t="s">
        <v>90</v>
      </c>
      <c r="AY305" s="282" t="s">
        <v>146</v>
      </c>
    </row>
    <row r="306" s="2" customFormat="1" ht="21.75" customHeight="1">
      <c r="A306" s="39"/>
      <c r="B306" s="40"/>
      <c r="C306" s="283" t="s">
        <v>387</v>
      </c>
      <c r="D306" s="283" t="s">
        <v>224</v>
      </c>
      <c r="E306" s="284" t="s">
        <v>388</v>
      </c>
      <c r="F306" s="285" t="s">
        <v>389</v>
      </c>
      <c r="G306" s="286" t="s">
        <v>363</v>
      </c>
      <c r="H306" s="287">
        <v>2.02</v>
      </c>
      <c r="I306" s="288"/>
      <c r="J306" s="289">
        <f>ROUND(I306*H306,2)</f>
        <v>0</v>
      </c>
      <c r="K306" s="285" t="s">
        <v>153</v>
      </c>
      <c r="L306" s="290"/>
      <c r="M306" s="291" t="s">
        <v>1</v>
      </c>
      <c r="N306" s="292" t="s">
        <v>55</v>
      </c>
      <c r="O306" s="92"/>
      <c r="P306" s="253">
        <f>O306*H306</f>
        <v>0</v>
      </c>
      <c r="Q306" s="253">
        <v>0.065670000000000006</v>
      </c>
      <c r="R306" s="253">
        <f>Q306*H306</f>
        <v>0.13265340000000001</v>
      </c>
      <c r="S306" s="253">
        <v>0</v>
      </c>
      <c r="T306" s="254">
        <f>S306*H306</f>
        <v>0</v>
      </c>
      <c r="U306" s="39"/>
      <c r="V306" s="39"/>
      <c r="W306" s="39"/>
      <c r="X306" s="39"/>
      <c r="Y306" s="39"/>
      <c r="Z306" s="39"/>
      <c r="AA306" s="39"/>
      <c r="AB306" s="39"/>
      <c r="AC306" s="39"/>
      <c r="AD306" s="39"/>
      <c r="AE306" s="39"/>
      <c r="AR306" s="255" t="s">
        <v>202</v>
      </c>
      <c r="AT306" s="255" t="s">
        <v>224</v>
      </c>
      <c r="AU306" s="255" t="s">
        <v>97</v>
      </c>
      <c r="AY306" s="17" t="s">
        <v>146</v>
      </c>
      <c r="BE306" s="256">
        <f>IF(N306="základní",J306,0)</f>
        <v>0</v>
      </c>
      <c r="BF306" s="256">
        <f>IF(N306="snížená",J306,0)</f>
        <v>0</v>
      </c>
      <c r="BG306" s="256">
        <f>IF(N306="zákl. přenesená",J306,0)</f>
        <v>0</v>
      </c>
      <c r="BH306" s="256">
        <f>IF(N306="sníž. přenesená",J306,0)</f>
        <v>0</v>
      </c>
      <c r="BI306" s="256">
        <f>IF(N306="nulová",J306,0)</f>
        <v>0</v>
      </c>
      <c r="BJ306" s="17" t="s">
        <v>23</v>
      </c>
      <c r="BK306" s="256">
        <f>ROUND(I306*H306,2)</f>
        <v>0</v>
      </c>
      <c r="BL306" s="17" t="s">
        <v>154</v>
      </c>
      <c r="BM306" s="255" t="s">
        <v>390</v>
      </c>
    </row>
    <row r="307" s="2" customFormat="1">
      <c r="A307" s="39"/>
      <c r="B307" s="40"/>
      <c r="C307" s="41"/>
      <c r="D307" s="257" t="s">
        <v>156</v>
      </c>
      <c r="E307" s="41"/>
      <c r="F307" s="258" t="s">
        <v>389</v>
      </c>
      <c r="G307" s="41"/>
      <c r="H307" s="41"/>
      <c r="I307" s="155"/>
      <c r="J307" s="41"/>
      <c r="K307" s="41"/>
      <c r="L307" s="45"/>
      <c r="M307" s="259"/>
      <c r="N307" s="260"/>
      <c r="O307" s="92"/>
      <c r="P307" s="92"/>
      <c r="Q307" s="92"/>
      <c r="R307" s="92"/>
      <c r="S307" s="92"/>
      <c r="T307" s="93"/>
      <c r="U307" s="39"/>
      <c r="V307" s="39"/>
      <c r="W307" s="39"/>
      <c r="X307" s="39"/>
      <c r="Y307" s="39"/>
      <c r="Z307" s="39"/>
      <c r="AA307" s="39"/>
      <c r="AB307" s="39"/>
      <c r="AC307" s="39"/>
      <c r="AD307" s="39"/>
      <c r="AE307" s="39"/>
      <c r="AT307" s="17" t="s">
        <v>156</v>
      </c>
      <c r="AU307" s="17" t="s">
        <v>97</v>
      </c>
    </row>
    <row r="308" s="13" customFormat="1">
      <c r="A308" s="13"/>
      <c r="B308" s="262"/>
      <c r="C308" s="263"/>
      <c r="D308" s="257" t="s">
        <v>160</v>
      </c>
      <c r="E308" s="264" t="s">
        <v>1</v>
      </c>
      <c r="F308" s="265" t="s">
        <v>380</v>
      </c>
      <c r="G308" s="263"/>
      <c r="H308" s="264" t="s">
        <v>1</v>
      </c>
      <c r="I308" s="266"/>
      <c r="J308" s="263"/>
      <c r="K308" s="263"/>
      <c r="L308" s="267"/>
      <c r="M308" s="268"/>
      <c r="N308" s="269"/>
      <c r="O308" s="269"/>
      <c r="P308" s="269"/>
      <c r="Q308" s="269"/>
      <c r="R308" s="269"/>
      <c r="S308" s="269"/>
      <c r="T308" s="270"/>
      <c r="U308" s="13"/>
      <c r="V308" s="13"/>
      <c r="W308" s="13"/>
      <c r="X308" s="13"/>
      <c r="Y308" s="13"/>
      <c r="Z308" s="13"/>
      <c r="AA308" s="13"/>
      <c r="AB308" s="13"/>
      <c r="AC308" s="13"/>
      <c r="AD308" s="13"/>
      <c r="AE308" s="13"/>
      <c r="AT308" s="271" t="s">
        <v>160</v>
      </c>
      <c r="AU308" s="271" t="s">
        <v>97</v>
      </c>
      <c r="AV308" s="13" t="s">
        <v>23</v>
      </c>
      <c r="AW308" s="13" t="s">
        <v>47</v>
      </c>
      <c r="AX308" s="13" t="s">
        <v>90</v>
      </c>
      <c r="AY308" s="271" t="s">
        <v>146</v>
      </c>
    </row>
    <row r="309" s="14" customFormat="1">
      <c r="A309" s="14"/>
      <c r="B309" s="272"/>
      <c r="C309" s="273"/>
      <c r="D309" s="257" t="s">
        <v>160</v>
      </c>
      <c r="E309" s="274" t="s">
        <v>1</v>
      </c>
      <c r="F309" s="275" t="s">
        <v>391</v>
      </c>
      <c r="G309" s="273"/>
      <c r="H309" s="276">
        <v>2.02</v>
      </c>
      <c r="I309" s="277"/>
      <c r="J309" s="273"/>
      <c r="K309" s="273"/>
      <c r="L309" s="278"/>
      <c r="M309" s="279"/>
      <c r="N309" s="280"/>
      <c r="O309" s="280"/>
      <c r="P309" s="280"/>
      <c r="Q309" s="280"/>
      <c r="R309" s="280"/>
      <c r="S309" s="280"/>
      <c r="T309" s="281"/>
      <c r="U309" s="14"/>
      <c r="V309" s="14"/>
      <c r="W309" s="14"/>
      <c r="X309" s="14"/>
      <c r="Y309" s="14"/>
      <c r="Z309" s="14"/>
      <c r="AA309" s="14"/>
      <c r="AB309" s="14"/>
      <c r="AC309" s="14"/>
      <c r="AD309" s="14"/>
      <c r="AE309" s="14"/>
      <c r="AT309" s="282" t="s">
        <v>160</v>
      </c>
      <c r="AU309" s="282" t="s">
        <v>97</v>
      </c>
      <c r="AV309" s="14" t="s">
        <v>97</v>
      </c>
      <c r="AW309" s="14" t="s">
        <v>47</v>
      </c>
      <c r="AX309" s="14" t="s">
        <v>90</v>
      </c>
      <c r="AY309" s="282" t="s">
        <v>146</v>
      </c>
    </row>
    <row r="310" s="2" customFormat="1" ht="21.75" customHeight="1">
      <c r="A310" s="39"/>
      <c r="B310" s="40"/>
      <c r="C310" s="244" t="s">
        <v>392</v>
      </c>
      <c r="D310" s="244" t="s">
        <v>149</v>
      </c>
      <c r="E310" s="245" t="s">
        <v>393</v>
      </c>
      <c r="F310" s="246" t="s">
        <v>394</v>
      </c>
      <c r="G310" s="247" t="s">
        <v>363</v>
      </c>
      <c r="H310" s="248">
        <v>80.200000000000003</v>
      </c>
      <c r="I310" s="249"/>
      <c r="J310" s="250">
        <f>ROUND(I310*H310,2)</f>
        <v>0</v>
      </c>
      <c r="K310" s="246" t="s">
        <v>153</v>
      </c>
      <c r="L310" s="45"/>
      <c r="M310" s="251" t="s">
        <v>1</v>
      </c>
      <c r="N310" s="252" t="s">
        <v>55</v>
      </c>
      <c r="O310" s="92"/>
      <c r="P310" s="253">
        <f>O310*H310</f>
        <v>0</v>
      </c>
      <c r="Q310" s="253">
        <v>0.1295</v>
      </c>
      <c r="R310" s="253">
        <f>Q310*H310</f>
        <v>10.385900000000001</v>
      </c>
      <c r="S310" s="253">
        <v>0</v>
      </c>
      <c r="T310" s="254">
        <f>S310*H310</f>
        <v>0</v>
      </c>
      <c r="U310" s="39"/>
      <c r="V310" s="39"/>
      <c r="W310" s="39"/>
      <c r="X310" s="39"/>
      <c r="Y310" s="39"/>
      <c r="Z310" s="39"/>
      <c r="AA310" s="39"/>
      <c r="AB310" s="39"/>
      <c r="AC310" s="39"/>
      <c r="AD310" s="39"/>
      <c r="AE310" s="39"/>
      <c r="AR310" s="255" t="s">
        <v>154</v>
      </c>
      <c r="AT310" s="255" t="s">
        <v>149</v>
      </c>
      <c r="AU310" s="255" t="s">
        <v>97</v>
      </c>
      <c r="AY310" s="17" t="s">
        <v>146</v>
      </c>
      <c r="BE310" s="256">
        <f>IF(N310="základní",J310,0)</f>
        <v>0</v>
      </c>
      <c r="BF310" s="256">
        <f>IF(N310="snížená",J310,0)</f>
        <v>0</v>
      </c>
      <c r="BG310" s="256">
        <f>IF(N310="zákl. přenesená",J310,0)</f>
        <v>0</v>
      </c>
      <c r="BH310" s="256">
        <f>IF(N310="sníž. přenesená",J310,0)</f>
        <v>0</v>
      </c>
      <c r="BI310" s="256">
        <f>IF(N310="nulová",J310,0)</f>
        <v>0</v>
      </c>
      <c r="BJ310" s="17" t="s">
        <v>23</v>
      </c>
      <c r="BK310" s="256">
        <f>ROUND(I310*H310,2)</f>
        <v>0</v>
      </c>
      <c r="BL310" s="17" t="s">
        <v>154</v>
      </c>
      <c r="BM310" s="255" t="s">
        <v>395</v>
      </c>
    </row>
    <row r="311" s="2" customFormat="1">
      <c r="A311" s="39"/>
      <c r="B311" s="40"/>
      <c r="C311" s="41"/>
      <c r="D311" s="257" t="s">
        <v>156</v>
      </c>
      <c r="E311" s="41"/>
      <c r="F311" s="258" t="s">
        <v>396</v>
      </c>
      <c r="G311" s="41"/>
      <c r="H311" s="41"/>
      <c r="I311" s="155"/>
      <c r="J311" s="41"/>
      <c r="K311" s="41"/>
      <c r="L311" s="45"/>
      <c r="M311" s="259"/>
      <c r="N311" s="260"/>
      <c r="O311" s="92"/>
      <c r="P311" s="92"/>
      <c r="Q311" s="92"/>
      <c r="R311" s="92"/>
      <c r="S311" s="92"/>
      <c r="T311" s="93"/>
      <c r="U311" s="39"/>
      <c r="V311" s="39"/>
      <c r="W311" s="39"/>
      <c r="X311" s="39"/>
      <c r="Y311" s="39"/>
      <c r="Z311" s="39"/>
      <c r="AA311" s="39"/>
      <c r="AB311" s="39"/>
      <c r="AC311" s="39"/>
      <c r="AD311" s="39"/>
      <c r="AE311" s="39"/>
      <c r="AT311" s="17" t="s">
        <v>156</v>
      </c>
      <c r="AU311" s="17" t="s">
        <v>97</v>
      </c>
    </row>
    <row r="312" s="2" customFormat="1">
      <c r="A312" s="39"/>
      <c r="B312" s="40"/>
      <c r="C312" s="41"/>
      <c r="D312" s="257" t="s">
        <v>158</v>
      </c>
      <c r="E312" s="41"/>
      <c r="F312" s="261" t="s">
        <v>397</v>
      </c>
      <c r="G312" s="41"/>
      <c r="H312" s="41"/>
      <c r="I312" s="155"/>
      <c r="J312" s="41"/>
      <c r="K312" s="41"/>
      <c r="L312" s="45"/>
      <c r="M312" s="259"/>
      <c r="N312" s="260"/>
      <c r="O312" s="92"/>
      <c r="P312" s="92"/>
      <c r="Q312" s="92"/>
      <c r="R312" s="92"/>
      <c r="S312" s="92"/>
      <c r="T312" s="93"/>
      <c r="U312" s="39"/>
      <c r="V312" s="39"/>
      <c r="W312" s="39"/>
      <c r="X312" s="39"/>
      <c r="Y312" s="39"/>
      <c r="Z312" s="39"/>
      <c r="AA312" s="39"/>
      <c r="AB312" s="39"/>
      <c r="AC312" s="39"/>
      <c r="AD312" s="39"/>
      <c r="AE312" s="39"/>
      <c r="AT312" s="17" t="s">
        <v>158</v>
      </c>
      <c r="AU312" s="17" t="s">
        <v>97</v>
      </c>
    </row>
    <row r="313" s="13" customFormat="1">
      <c r="A313" s="13"/>
      <c r="B313" s="262"/>
      <c r="C313" s="263"/>
      <c r="D313" s="257" t="s">
        <v>160</v>
      </c>
      <c r="E313" s="264" t="s">
        <v>1</v>
      </c>
      <c r="F313" s="265" t="s">
        <v>398</v>
      </c>
      <c r="G313" s="263"/>
      <c r="H313" s="264" t="s">
        <v>1</v>
      </c>
      <c r="I313" s="266"/>
      <c r="J313" s="263"/>
      <c r="K313" s="263"/>
      <c r="L313" s="267"/>
      <c r="M313" s="268"/>
      <c r="N313" s="269"/>
      <c r="O313" s="269"/>
      <c r="P313" s="269"/>
      <c r="Q313" s="269"/>
      <c r="R313" s="269"/>
      <c r="S313" s="269"/>
      <c r="T313" s="270"/>
      <c r="U313" s="13"/>
      <c r="V313" s="13"/>
      <c r="W313" s="13"/>
      <c r="X313" s="13"/>
      <c r="Y313" s="13"/>
      <c r="Z313" s="13"/>
      <c r="AA313" s="13"/>
      <c r="AB313" s="13"/>
      <c r="AC313" s="13"/>
      <c r="AD313" s="13"/>
      <c r="AE313" s="13"/>
      <c r="AT313" s="271" t="s">
        <v>160</v>
      </c>
      <c r="AU313" s="271" t="s">
        <v>97</v>
      </c>
      <c r="AV313" s="13" t="s">
        <v>23</v>
      </c>
      <c r="AW313" s="13" t="s">
        <v>47</v>
      </c>
      <c r="AX313" s="13" t="s">
        <v>90</v>
      </c>
      <c r="AY313" s="271" t="s">
        <v>146</v>
      </c>
    </row>
    <row r="314" s="14" customFormat="1">
      <c r="A314" s="14"/>
      <c r="B314" s="272"/>
      <c r="C314" s="273"/>
      <c r="D314" s="257" t="s">
        <v>160</v>
      </c>
      <c r="E314" s="274" t="s">
        <v>1</v>
      </c>
      <c r="F314" s="275" t="s">
        <v>399</v>
      </c>
      <c r="G314" s="273"/>
      <c r="H314" s="276">
        <v>80.200000000000003</v>
      </c>
      <c r="I314" s="277"/>
      <c r="J314" s="273"/>
      <c r="K314" s="273"/>
      <c r="L314" s="278"/>
      <c r="M314" s="279"/>
      <c r="N314" s="280"/>
      <c r="O314" s="280"/>
      <c r="P314" s="280"/>
      <c r="Q314" s="280"/>
      <c r="R314" s="280"/>
      <c r="S314" s="280"/>
      <c r="T314" s="281"/>
      <c r="U314" s="14"/>
      <c r="V314" s="14"/>
      <c r="W314" s="14"/>
      <c r="X314" s="14"/>
      <c r="Y314" s="14"/>
      <c r="Z314" s="14"/>
      <c r="AA314" s="14"/>
      <c r="AB314" s="14"/>
      <c r="AC314" s="14"/>
      <c r="AD314" s="14"/>
      <c r="AE314" s="14"/>
      <c r="AT314" s="282" t="s">
        <v>160</v>
      </c>
      <c r="AU314" s="282" t="s">
        <v>97</v>
      </c>
      <c r="AV314" s="14" t="s">
        <v>97</v>
      </c>
      <c r="AW314" s="14" t="s">
        <v>47</v>
      </c>
      <c r="AX314" s="14" t="s">
        <v>90</v>
      </c>
      <c r="AY314" s="282" t="s">
        <v>146</v>
      </c>
    </row>
    <row r="315" s="2" customFormat="1" ht="16.5" customHeight="1">
      <c r="A315" s="39"/>
      <c r="B315" s="40"/>
      <c r="C315" s="283" t="s">
        <v>400</v>
      </c>
      <c r="D315" s="283" t="s">
        <v>224</v>
      </c>
      <c r="E315" s="284" t="s">
        <v>401</v>
      </c>
      <c r="F315" s="285" t="s">
        <v>402</v>
      </c>
      <c r="G315" s="286" t="s">
        <v>363</v>
      </c>
      <c r="H315" s="287">
        <v>81.810000000000002</v>
      </c>
      <c r="I315" s="288"/>
      <c r="J315" s="289">
        <f>ROUND(I315*H315,2)</f>
        <v>0</v>
      </c>
      <c r="K315" s="285" t="s">
        <v>153</v>
      </c>
      <c r="L315" s="290"/>
      <c r="M315" s="291" t="s">
        <v>1</v>
      </c>
      <c r="N315" s="292" t="s">
        <v>55</v>
      </c>
      <c r="O315" s="92"/>
      <c r="P315" s="253">
        <f>O315*H315</f>
        <v>0</v>
      </c>
      <c r="Q315" s="253">
        <v>0.035999999999999997</v>
      </c>
      <c r="R315" s="253">
        <f>Q315*H315</f>
        <v>2.94516</v>
      </c>
      <c r="S315" s="253">
        <v>0</v>
      </c>
      <c r="T315" s="254">
        <f>S315*H315</f>
        <v>0</v>
      </c>
      <c r="U315" s="39"/>
      <c r="V315" s="39"/>
      <c r="W315" s="39"/>
      <c r="X315" s="39"/>
      <c r="Y315" s="39"/>
      <c r="Z315" s="39"/>
      <c r="AA315" s="39"/>
      <c r="AB315" s="39"/>
      <c r="AC315" s="39"/>
      <c r="AD315" s="39"/>
      <c r="AE315" s="39"/>
      <c r="AR315" s="255" t="s">
        <v>202</v>
      </c>
      <c r="AT315" s="255" t="s">
        <v>224</v>
      </c>
      <c r="AU315" s="255" t="s">
        <v>97</v>
      </c>
      <c r="AY315" s="17" t="s">
        <v>146</v>
      </c>
      <c r="BE315" s="256">
        <f>IF(N315="základní",J315,0)</f>
        <v>0</v>
      </c>
      <c r="BF315" s="256">
        <f>IF(N315="snížená",J315,0)</f>
        <v>0</v>
      </c>
      <c r="BG315" s="256">
        <f>IF(N315="zákl. přenesená",J315,0)</f>
        <v>0</v>
      </c>
      <c r="BH315" s="256">
        <f>IF(N315="sníž. přenesená",J315,0)</f>
        <v>0</v>
      </c>
      <c r="BI315" s="256">
        <f>IF(N315="nulová",J315,0)</f>
        <v>0</v>
      </c>
      <c r="BJ315" s="17" t="s">
        <v>23</v>
      </c>
      <c r="BK315" s="256">
        <f>ROUND(I315*H315,2)</f>
        <v>0</v>
      </c>
      <c r="BL315" s="17" t="s">
        <v>154</v>
      </c>
      <c r="BM315" s="255" t="s">
        <v>403</v>
      </c>
    </row>
    <row r="316" s="2" customFormat="1">
      <c r="A316" s="39"/>
      <c r="B316" s="40"/>
      <c r="C316" s="41"/>
      <c r="D316" s="257" t="s">
        <v>156</v>
      </c>
      <c r="E316" s="41"/>
      <c r="F316" s="258" t="s">
        <v>402</v>
      </c>
      <c r="G316" s="41"/>
      <c r="H316" s="41"/>
      <c r="I316" s="155"/>
      <c r="J316" s="41"/>
      <c r="K316" s="41"/>
      <c r="L316" s="45"/>
      <c r="M316" s="259"/>
      <c r="N316" s="260"/>
      <c r="O316" s="92"/>
      <c r="P316" s="92"/>
      <c r="Q316" s="92"/>
      <c r="R316" s="92"/>
      <c r="S316" s="92"/>
      <c r="T316" s="93"/>
      <c r="U316" s="39"/>
      <c r="V316" s="39"/>
      <c r="W316" s="39"/>
      <c r="X316" s="39"/>
      <c r="Y316" s="39"/>
      <c r="Z316" s="39"/>
      <c r="AA316" s="39"/>
      <c r="AB316" s="39"/>
      <c r="AC316" s="39"/>
      <c r="AD316" s="39"/>
      <c r="AE316" s="39"/>
      <c r="AT316" s="17" t="s">
        <v>156</v>
      </c>
      <c r="AU316" s="17" t="s">
        <v>97</v>
      </c>
    </row>
    <row r="317" s="13" customFormat="1">
      <c r="A317" s="13"/>
      <c r="B317" s="262"/>
      <c r="C317" s="263"/>
      <c r="D317" s="257" t="s">
        <v>160</v>
      </c>
      <c r="E317" s="264" t="s">
        <v>1</v>
      </c>
      <c r="F317" s="265" t="s">
        <v>398</v>
      </c>
      <c r="G317" s="263"/>
      <c r="H317" s="264" t="s">
        <v>1</v>
      </c>
      <c r="I317" s="266"/>
      <c r="J317" s="263"/>
      <c r="K317" s="263"/>
      <c r="L317" s="267"/>
      <c r="M317" s="268"/>
      <c r="N317" s="269"/>
      <c r="O317" s="269"/>
      <c r="P317" s="269"/>
      <c r="Q317" s="269"/>
      <c r="R317" s="269"/>
      <c r="S317" s="269"/>
      <c r="T317" s="270"/>
      <c r="U317" s="13"/>
      <c r="V317" s="13"/>
      <c r="W317" s="13"/>
      <c r="X317" s="13"/>
      <c r="Y317" s="13"/>
      <c r="Z317" s="13"/>
      <c r="AA317" s="13"/>
      <c r="AB317" s="13"/>
      <c r="AC317" s="13"/>
      <c r="AD317" s="13"/>
      <c r="AE317" s="13"/>
      <c r="AT317" s="271" t="s">
        <v>160</v>
      </c>
      <c r="AU317" s="271" t="s">
        <v>97</v>
      </c>
      <c r="AV317" s="13" t="s">
        <v>23</v>
      </c>
      <c r="AW317" s="13" t="s">
        <v>47</v>
      </c>
      <c r="AX317" s="13" t="s">
        <v>90</v>
      </c>
      <c r="AY317" s="271" t="s">
        <v>146</v>
      </c>
    </row>
    <row r="318" s="14" customFormat="1">
      <c r="A318" s="14"/>
      <c r="B318" s="272"/>
      <c r="C318" s="273"/>
      <c r="D318" s="257" t="s">
        <v>160</v>
      </c>
      <c r="E318" s="274" t="s">
        <v>1</v>
      </c>
      <c r="F318" s="275" t="s">
        <v>404</v>
      </c>
      <c r="G318" s="273"/>
      <c r="H318" s="276">
        <v>81.810000000000002</v>
      </c>
      <c r="I318" s="277"/>
      <c r="J318" s="273"/>
      <c r="K318" s="273"/>
      <c r="L318" s="278"/>
      <c r="M318" s="279"/>
      <c r="N318" s="280"/>
      <c r="O318" s="280"/>
      <c r="P318" s="280"/>
      <c r="Q318" s="280"/>
      <c r="R318" s="280"/>
      <c r="S318" s="280"/>
      <c r="T318" s="281"/>
      <c r="U318" s="14"/>
      <c r="V318" s="14"/>
      <c r="W318" s="14"/>
      <c r="X318" s="14"/>
      <c r="Y318" s="14"/>
      <c r="Z318" s="14"/>
      <c r="AA318" s="14"/>
      <c r="AB318" s="14"/>
      <c r="AC318" s="14"/>
      <c r="AD318" s="14"/>
      <c r="AE318" s="14"/>
      <c r="AT318" s="282" t="s">
        <v>160</v>
      </c>
      <c r="AU318" s="282" t="s">
        <v>97</v>
      </c>
      <c r="AV318" s="14" t="s">
        <v>97</v>
      </c>
      <c r="AW318" s="14" t="s">
        <v>47</v>
      </c>
      <c r="AX318" s="14" t="s">
        <v>90</v>
      </c>
      <c r="AY318" s="282" t="s">
        <v>146</v>
      </c>
    </row>
    <row r="319" s="2" customFormat="1" ht="21.75" customHeight="1">
      <c r="A319" s="39"/>
      <c r="B319" s="40"/>
      <c r="C319" s="244" t="s">
        <v>405</v>
      </c>
      <c r="D319" s="244" t="s">
        <v>149</v>
      </c>
      <c r="E319" s="245" t="s">
        <v>406</v>
      </c>
      <c r="F319" s="246" t="s">
        <v>407</v>
      </c>
      <c r="G319" s="247" t="s">
        <v>177</v>
      </c>
      <c r="H319" s="248">
        <v>2.2770000000000001</v>
      </c>
      <c r="I319" s="249"/>
      <c r="J319" s="250">
        <f>ROUND(I319*H319,2)</f>
        <v>0</v>
      </c>
      <c r="K319" s="246" t="s">
        <v>153</v>
      </c>
      <c r="L319" s="45"/>
      <c r="M319" s="251" t="s">
        <v>1</v>
      </c>
      <c r="N319" s="252" t="s">
        <v>55</v>
      </c>
      <c r="O319" s="92"/>
      <c r="P319" s="253">
        <f>O319*H319</f>
        <v>0</v>
      </c>
      <c r="Q319" s="253">
        <v>2.2563399999999998</v>
      </c>
      <c r="R319" s="253">
        <f>Q319*H319</f>
        <v>5.1376861800000002</v>
      </c>
      <c r="S319" s="253">
        <v>0</v>
      </c>
      <c r="T319" s="254">
        <f>S319*H319</f>
        <v>0</v>
      </c>
      <c r="U319" s="39"/>
      <c r="V319" s="39"/>
      <c r="W319" s="39"/>
      <c r="X319" s="39"/>
      <c r="Y319" s="39"/>
      <c r="Z319" s="39"/>
      <c r="AA319" s="39"/>
      <c r="AB319" s="39"/>
      <c r="AC319" s="39"/>
      <c r="AD319" s="39"/>
      <c r="AE319" s="39"/>
      <c r="AR319" s="255" t="s">
        <v>154</v>
      </c>
      <c r="AT319" s="255" t="s">
        <v>149</v>
      </c>
      <c r="AU319" s="255" t="s">
        <v>97</v>
      </c>
      <c r="AY319" s="17" t="s">
        <v>146</v>
      </c>
      <c r="BE319" s="256">
        <f>IF(N319="základní",J319,0)</f>
        <v>0</v>
      </c>
      <c r="BF319" s="256">
        <f>IF(N319="snížená",J319,0)</f>
        <v>0</v>
      </c>
      <c r="BG319" s="256">
        <f>IF(N319="zákl. přenesená",J319,0)</f>
        <v>0</v>
      </c>
      <c r="BH319" s="256">
        <f>IF(N319="sníž. přenesená",J319,0)</f>
        <v>0</v>
      </c>
      <c r="BI319" s="256">
        <f>IF(N319="nulová",J319,0)</f>
        <v>0</v>
      </c>
      <c r="BJ319" s="17" t="s">
        <v>23</v>
      </c>
      <c r="BK319" s="256">
        <f>ROUND(I319*H319,2)</f>
        <v>0</v>
      </c>
      <c r="BL319" s="17" t="s">
        <v>154</v>
      </c>
      <c r="BM319" s="255" t="s">
        <v>408</v>
      </c>
    </row>
    <row r="320" s="2" customFormat="1">
      <c r="A320" s="39"/>
      <c r="B320" s="40"/>
      <c r="C320" s="41"/>
      <c r="D320" s="257" t="s">
        <v>156</v>
      </c>
      <c r="E320" s="41"/>
      <c r="F320" s="258" t="s">
        <v>409</v>
      </c>
      <c r="G320" s="41"/>
      <c r="H320" s="41"/>
      <c r="I320" s="155"/>
      <c r="J320" s="41"/>
      <c r="K320" s="41"/>
      <c r="L320" s="45"/>
      <c r="M320" s="259"/>
      <c r="N320" s="260"/>
      <c r="O320" s="92"/>
      <c r="P320" s="92"/>
      <c r="Q320" s="92"/>
      <c r="R320" s="92"/>
      <c r="S320" s="92"/>
      <c r="T320" s="93"/>
      <c r="U320" s="39"/>
      <c r="V320" s="39"/>
      <c r="W320" s="39"/>
      <c r="X320" s="39"/>
      <c r="Y320" s="39"/>
      <c r="Z320" s="39"/>
      <c r="AA320" s="39"/>
      <c r="AB320" s="39"/>
      <c r="AC320" s="39"/>
      <c r="AD320" s="39"/>
      <c r="AE320" s="39"/>
      <c r="AT320" s="17" t="s">
        <v>156</v>
      </c>
      <c r="AU320" s="17" t="s">
        <v>97</v>
      </c>
    </row>
    <row r="321" s="13" customFormat="1">
      <c r="A321" s="13"/>
      <c r="B321" s="262"/>
      <c r="C321" s="263"/>
      <c r="D321" s="257" t="s">
        <v>160</v>
      </c>
      <c r="E321" s="264" t="s">
        <v>1</v>
      </c>
      <c r="F321" s="265" t="s">
        <v>367</v>
      </c>
      <c r="G321" s="263"/>
      <c r="H321" s="264" t="s">
        <v>1</v>
      </c>
      <c r="I321" s="266"/>
      <c r="J321" s="263"/>
      <c r="K321" s="263"/>
      <c r="L321" s="267"/>
      <c r="M321" s="268"/>
      <c r="N321" s="269"/>
      <c r="O321" s="269"/>
      <c r="P321" s="269"/>
      <c r="Q321" s="269"/>
      <c r="R321" s="269"/>
      <c r="S321" s="269"/>
      <c r="T321" s="270"/>
      <c r="U321" s="13"/>
      <c r="V321" s="13"/>
      <c r="W321" s="13"/>
      <c r="X321" s="13"/>
      <c r="Y321" s="13"/>
      <c r="Z321" s="13"/>
      <c r="AA321" s="13"/>
      <c r="AB321" s="13"/>
      <c r="AC321" s="13"/>
      <c r="AD321" s="13"/>
      <c r="AE321" s="13"/>
      <c r="AT321" s="271" t="s">
        <v>160</v>
      </c>
      <c r="AU321" s="271" t="s">
        <v>97</v>
      </c>
      <c r="AV321" s="13" t="s">
        <v>23</v>
      </c>
      <c r="AW321" s="13" t="s">
        <v>47</v>
      </c>
      <c r="AX321" s="13" t="s">
        <v>90</v>
      </c>
      <c r="AY321" s="271" t="s">
        <v>146</v>
      </c>
    </row>
    <row r="322" s="14" customFormat="1">
      <c r="A322" s="14"/>
      <c r="B322" s="272"/>
      <c r="C322" s="273"/>
      <c r="D322" s="257" t="s">
        <v>160</v>
      </c>
      <c r="E322" s="274" t="s">
        <v>1</v>
      </c>
      <c r="F322" s="275" t="s">
        <v>410</v>
      </c>
      <c r="G322" s="273"/>
      <c r="H322" s="276">
        <v>0.0315</v>
      </c>
      <c r="I322" s="277"/>
      <c r="J322" s="273"/>
      <c r="K322" s="273"/>
      <c r="L322" s="278"/>
      <c r="M322" s="279"/>
      <c r="N322" s="280"/>
      <c r="O322" s="280"/>
      <c r="P322" s="280"/>
      <c r="Q322" s="280"/>
      <c r="R322" s="280"/>
      <c r="S322" s="280"/>
      <c r="T322" s="281"/>
      <c r="U322" s="14"/>
      <c r="V322" s="14"/>
      <c r="W322" s="14"/>
      <c r="X322" s="14"/>
      <c r="Y322" s="14"/>
      <c r="Z322" s="14"/>
      <c r="AA322" s="14"/>
      <c r="AB322" s="14"/>
      <c r="AC322" s="14"/>
      <c r="AD322" s="14"/>
      <c r="AE322" s="14"/>
      <c r="AT322" s="282" t="s">
        <v>160</v>
      </c>
      <c r="AU322" s="282" t="s">
        <v>97</v>
      </c>
      <c r="AV322" s="14" t="s">
        <v>97</v>
      </c>
      <c r="AW322" s="14" t="s">
        <v>47</v>
      </c>
      <c r="AX322" s="14" t="s">
        <v>90</v>
      </c>
      <c r="AY322" s="282" t="s">
        <v>146</v>
      </c>
    </row>
    <row r="323" s="13" customFormat="1">
      <c r="A323" s="13"/>
      <c r="B323" s="262"/>
      <c r="C323" s="263"/>
      <c r="D323" s="257" t="s">
        <v>160</v>
      </c>
      <c r="E323" s="264" t="s">
        <v>1</v>
      </c>
      <c r="F323" s="265" t="s">
        <v>380</v>
      </c>
      <c r="G323" s="263"/>
      <c r="H323" s="264" t="s">
        <v>1</v>
      </c>
      <c r="I323" s="266"/>
      <c r="J323" s="263"/>
      <c r="K323" s="263"/>
      <c r="L323" s="267"/>
      <c r="M323" s="268"/>
      <c r="N323" s="269"/>
      <c r="O323" s="269"/>
      <c r="P323" s="269"/>
      <c r="Q323" s="269"/>
      <c r="R323" s="269"/>
      <c r="S323" s="269"/>
      <c r="T323" s="270"/>
      <c r="U323" s="13"/>
      <c r="V323" s="13"/>
      <c r="W323" s="13"/>
      <c r="X323" s="13"/>
      <c r="Y323" s="13"/>
      <c r="Z323" s="13"/>
      <c r="AA323" s="13"/>
      <c r="AB323" s="13"/>
      <c r="AC323" s="13"/>
      <c r="AD323" s="13"/>
      <c r="AE323" s="13"/>
      <c r="AT323" s="271" t="s">
        <v>160</v>
      </c>
      <c r="AU323" s="271" t="s">
        <v>97</v>
      </c>
      <c r="AV323" s="13" t="s">
        <v>23</v>
      </c>
      <c r="AW323" s="13" t="s">
        <v>47</v>
      </c>
      <c r="AX323" s="13" t="s">
        <v>90</v>
      </c>
      <c r="AY323" s="271" t="s">
        <v>146</v>
      </c>
    </row>
    <row r="324" s="14" customFormat="1">
      <c r="A324" s="14"/>
      <c r="B324" s="272"/>
      <c r="C324" s="273"/>
      <c r="D324" s="257" t="s">
        <v>160</v>
      </c>
      <c r="E324" s="274" t="s">
        <v>1</v>
      </c>
      <c r="F324" s="275" t="s">
        <v>411</v>
      </c>
      <c r="G324" s="273"/>
      <c r="H324" s="276">
        <v>0.23999999999999999</v>
      </c>
      <c r="I324" s="277"/>
      <c r="J324" s="273"/>
      <c r="K324" s="273"/>
      <c r="L324" s="278"/>
      <c r="M324" s="279"/>
      <c r="N324" s="280"/>
      <c r="O324" s="280"/>
      <c r="P324" s="280"/>
      <c r="Q324" s="280"/>
      <c r="R324" s="280"/>
      <c r="S324" s="280"/>
      <c r="T324" s="281"/>
      <c r="U324" s="14"/>
      <c r="V324" s="14"/>
      <c r="W324" s="14"/>
      <c r="X324" s="14"/>
      <c r="Y324" s="14"/>
      <c r="Z324" s="14"/>
      <c r="AA324" s="14"/>
      <c r="AB324" s="14"/>
      <c r="AC324" s="14"/>
      <c r="AD324" s="14"/>
      <c r="AE324" s="14"/>
      <c r="AT324" s="282" t="s">
        <v>160</v>
      </c>
      <c r="AU324" s="282" t="s">
        <v>97</v>
      </c>
      <c r="AV324" s="14" t="s">
        <v>97</v>
      </c>
      <c r="AW324" s="14" t="s">
        <v>47</v>
      </c>
      <c r="AX324" s="14" t="s">
        <v>90</v>
      </c>
      <c r="AY324" s="282" t="s">
        <v>146</v>
      </c>
    </row>
    <row r="325" s="13" customFormat="1">
      <c r="A325" s="13"/>
      <c r="B325" s="262"/>
      <c r="C325" s="263"/>
      <c r="D325" s="257" t="s">
        <v>160</v>
      </c>
      <c r="E325" s="264" t="s">
        <v>1</v>
      </c>
      <c r="F325" s="265" t="s">
        <v>412</v>
      </c>
      <c r="G325" s="263"/>
      <c r="H325" s="264" t="s">
        <v>1</v>
      </c>
      <c r="I325" s="266"/>
      <c r="J325" s="263"/>
      <c r="K325" s="263"/>
      <c r="L325" s="267"/>
      <c r="M325" s="268"/>
      <c r="N325" s="269"/>
      <c r="O325" s="269"/>
      <c r="P325" s="269"/>
      <c r="Q325" s="269"/>
      <c r="R325" s="269"/>
      <c r="S325" s="269"/>
      <c r="T325" s="270"/>
      <c r="U325" s="13"/>
      <c r="V325" s="13"/>
      <c r="W325" s="13"/>
      <c r="X325" s="13"/>
      <c r="Y325" s="13"/>
      <c r="Z325" s="13"/>
      <c r="AA325" s="13"/>
      <c r="AB325" s="13"/>
      <c r="AC325" s="13"/>
      <c r="AD325" s="13"/>
      <c r="AE325" s="13"/>
      <c r="AT325" s="271" t="s">
        <v>160</v>
      </c>
      <c r="AU325" s="271" t="s">
        <v>97</v>
      </c>
      <c r="AV325" s="13" t="s">
        <v>23</v>
      </c>
      <c r="AW325" s="13" t="s">
        <v>47</v>
      </c>
      <c r="AX325" s="13" t="s">
        <v>90</v>
      </c>
      <c r="AY325" s="271" t="s">
        <v>146</v>
      </c>
    </row>
    <row r="326" s="14" customFormat="1">
      <c r="A326" s="14"/>
      <c r="B326" s="272"/>
      <c r="C326" s="273"/>
      <c r="D326" s="257" t="s">
        <v>160</v>
      </c>
      <c r="E326" s="274" t="s">
        <v>1</v>
      </c>
      <c r="F326" s="275" t="s">
        <v>413</v>
      </c>
      <c r="G326" s="273"/>
      <c r="H326" s="276">
        <v>2.0050000000000003</v>
      </c>
      <c r="I326" s="277"/>
      <c r="J326" s="273"/>
      <c r="K326" s="273"/>
      <c r="L326" s="278"/>
      <c r="M326" s="279"/>
      <c r="N326" s="280"/>
      <c r="O326" s="280"/>
      <c r="P326" s="280"/>
      <c r="Q326" s="280"/>
      <c r="R326" s="280"/>
      <c r="S326" s="280"/>
      <c r="T326" s="281"/>
      <c r="U326" s="14"/>
      <c r="V326" s="14"/>
      <c r="W326" s="14"/>
      <c r="X326" s="14"/>
      <c r="Y326" s="14"/>
      <c r="Z326" s="14"/>
      <c r="AA326" s="14"/>
      <c r="AB326" s="14"/>
      <c r="AC326" s="14"/>
      <c r="AD326" s="14"/>
      <c r="AE326" s="14"/>
      <c r="AT326" s="282" t="s">
        <v>160</v>
      </c>
      <c r="AU326" s="282" t="s">
        <v>97</v>
      </c>
      <c r="AV326" s="14" t="s">
        <v>97</v>
      </c>
      <c r="AW326" s="14" t="s">
        <v>47</v>
      </c>
      <c r="AX326" s="14" t="s">
        <v>90</v>
      </c>
      <c r="AY326" s="282" t="s">
        <v>146</v>
      </c>
    </row>
    <row r="327" s="2" customFormat="1" ht="16.5" customHeight="1">
      <c r="A327" s="39"/>
      <c r="B327" s="40"/>
      <c r="C327" s="244" t="s">
        <v>414</v>
      </c>
      <c r="D327" s="244" t="s">
        <v>149</v>
      </c>
      <c r="E327" s="245" t="s">
        <v>415</v>
      </c>
      <c r="F327" s="246" t="s">
        <v>416</v>
      </c>
      <c r="G327" s="247" t="s">
        <v>332</v>
      </c>
      <c r="H327" s="248">
        <v>7</v>
      </c>
      <c r="I327" s="249"/>
      <c r="J327" s="250">
        <f>ROUND(I327*H327,2)</f>
        <v>0</v>
      </c>
      <c r="K327" s="246" t="s">
        <v>1</v>
      </c>
      <c r="L327" s="45"/>
      <c r="M327" s="251" t="s">
        <v>1</v>
      </c>
      <c r="N327" s="252" t="s">
        <v>55</v>
      </c>
      <c r="O327" s="92"/>
      <c r="P327" s="253">
        <f>O327*H327</f>
        <v>0</v>
      </c>
      <c r="Q327" s="253">
        <v>0</v>
      </c>
      <c r="R327" s="253">
        <f>Q327*H327</f>
        <v>0</v>
      </c>
      <c r="S327" s="253">
        <v>0</v>
      </c>
      <c r="T327" s="254">
        <f>S327*H327</f>
        <v>0</v>
      </c>
      <c r="U327" s="39"/>
      <c r="V327" s="39"/>
      <c r="W327" s="39"/>
      <c r="X327" s="39"/>
      <c r="Y327" s="39"/>
      <c r="Z327" s="39"/>
      <c r="AA327" s="39"/>
      <c r="AB327" s="39"/>
      <c r="AC327" s="39"/>
      <c r="AD327" s="39"/>
      <c r="AE327" s="39"/>
      <c r="AR327" s="255" t="s">
        <v>154</v>
      </c>
      <c r="AT327" s="255" t="s">
        <v>149</v>
      </c>
      <c r="AU327" s="255" t="s">
        <v>97</v>
      </c>
      <c r="AY327" s="17" t="s">
        <v>146</v>
      </c>
      <c r="BE327" s="256">
        <f>IF(N327="základní",J327,0)</f>
        <v>0</v>
      </c>
      <c r="BF327" s="256">
        <f>IF(N327="snížená",J327,0)</f>
        <v>0</v>
      </c>
      <c r="BG327" s="256">
        <f>IF(N327="zákl. přenesená",J327,0)</f>
        <v>0</v>
      </c>
      <c r="BH327" s="256">
        <f>IF(N327="sníž. přenesená",J327,0)</f>
        <v>0</v>
      </c>
      <c r="BI327" s="256">
        <f>IF(N327="nulová",J327,0)</f>
        <v>0</v>
      </c>
      <c r="BJ327" s="17" t="s">
        <v>23</v>
      </c>
      <c r="BK327" s="256">
        <f>ROUND(I327*H327,2)</f>
        <v>0</v>
      </c>
      <c r="BL327" s="17" t="s">
        <v>154</v>
      </c>
      <c r="BM327" s="255" t="s">
        <v>417</v>
      </c>
    </row>
    <row r="328" s="2" customFormat="1">
      <c r="A328" s="39"/>
      <c r="B328" s="40"/>
      <c r="C328" s="41"/>
      <c r="D328" s="257" t="s">
        <v>156</v>
      </c>
      <c r="E328" s="41"/>
      <c r="F328" s="258" t="s">
        <v>416</v>
      </c>
      <c r="G328" s="41"/>
      <c r="H328" s="41"/>
      <c r="I328" s="155"/>
      <c r="J328" s="41"/>
      <c r="K328" s="41"/>
      <c r="L328" s="45"/>
      <c r="M328" s="259"/>
      <c r="N328" s="260"/>
      <c r="O328" s="92"/>
      <c r="P328" s="92"/>
      <c r="Q328" s="92"/>
      <c r="R328" s="92"/>
      <c r="S328" s="92"/>
      <c r="T328" s="93"/>
      <c r="U328" s="39"/>
      <c r="V328" s="39"/>
      <c r="W328" s="39"/>
      <c r="X328" s="39"/>
      <c r="Y328" s="39"/>
      <c r="Z328" s="39"/>
      <c r="AA328" s="39"/>
      <c r="AB328" s="39"/>
      <c r="AC328" s="39"/>
      <c r="AD328" s="39"/>
      <c r="AE328" s="39"/>
      <c r="AT328" s="17" t="s">
        <v>156</v>
      </c>
      <c r="AU328" s="17" t="s">
        <v>97</v>
      </c>
    </row>
    <row r="329" s="13" customFormat="1">
      <c r="A329" s="13"/>
      <c r="B329" s="262"/>
      <c r="C329" s="263"/>
      <c r="D329" s="257" t="s">
        <v>160</v>
      </c>
      <c r="E329" s="264" t="s">
        <v>1</v>
      </c>
      <c r="F329" s="265" t="s">
        <v>380</v>
      </c>
      <c r="G329" s="263"/>
      <c r="H329" s="264" t="s">
        <v>1</v>
      </c>
      <c r="I329" s="266"/>
      <c r="J329" s="263"/>
      <c r="K329" s="263"/>
      <c r="L329" s="267"/>
      <c r="M329" s="268"/>
      <c r="N329" s="269"/>
      <c r="O329" s="269"/>
      <c r="P329" s="269"/>
      <c r="Q329" s="269"/>
      <c r="R329" s="269"/>
      <c r="S329" s="269"/>
      <c r="T329" s="270"/>
      <c r="U329" s="13"/>
      <c r="V329" s="13"/>
      <c r="W329" s="13"/>
      <c r="X329" s="13"/>
      <c r="Y329" s="13"/>
      <c r="Z329" s="13"/>
      <c r="AA329" s="13"/>
      <c r="AB329" s="13"/>
      <c r="AC329" s="13"/>
      <c r="AD329" s="13"/>
      <c r="AE329" s="13"/>
      <c r="AT329" s="271" t="s">
        <v>160</v>
      </c>
      <c r="AU329" s="271" t="s">
        <v>97</v>
      </c>
      <c r="AV329" s="13" t="s">
        <v>23</v>
      </c>
      <c r="AW329" s="13" t="s">
        <v>47</v>
      </c>
      <c r="AX329" s="13" t="s">
        <v>90</v>
      </c>
      <c r="AY329" s="271" t="s">
        <v>146</v>
      </c>
    </row>
    <row r="330" s="13" customFormat="1">
      <c r="A330" s="13"/>
      <c r="B330" s="262"/>
      <c r="C330" s="263"/>
      <c r="D330" s="257" t="s">
        <v>160</v>
      </c>
      <c r="E330" s="264" t="s">
        <v>1</v>
      </c>
      <c r="F330" s="265" t="s">
        <v>336</v>
      </c>
      <c r="G330" s="263"/>
      <c r="H330" s="264" t="s">
        <v>1</v>
      </c>
      <c r="I330" s="266"/>
      <c r="J330" s="263"/>
      <c r="K330" s="263"/>
      <c r="L330" s="267"/>
      <c r="M330" s="268"/>
      <c r="N330" s="269"/>
      <c r="O330" s="269"/>
      <c r="P330" s="269"/>
      <c r="Q330" s="269"/>
      <c r="R330" s="269"/>
      <c r="S330" s="269"/>
      <c r="T330" s="270"/>
      <c r="U330" s="13"/>
      <c r="V330" s="13"/>
      <c r="W330" s="13"/>
      <c r="X330" s="13"/>
      <c r="Y330" s="13"/>
      <c r="Z330" s="13"/>
      <c r="AA330" s="13"/>
      <c r="AB330" s="13"/>
      <c r="AC330" s="13"/>
      <c r="AD330" s="13"/>
      <c r="AE330" s="13"/>
      <c r="AT330" s="271" t="s">
        <v>160</v>
      </c>
      <c r="AU330" s="271" t="s">
        <v>97</v>
      </c>
      <c r="AV330" s="13" t="s">
        <v>23</v>
      </c>
      <c r="AW330" s="13" t="s">
        <v>47</v>
      </c>
      <c r="AX330" s="13" t="s">
        <v>90</v>
      </c>
      <c r="AY330" s="271" t="s">
        <v>146</v>
      </c>
    </row>
    <row r="331" s="14" customFormat="1">
      <c r="A331" s="14"/>
      <c r="B331" s="272"/>
      <c r="C331" s="273"/>
      <c r="D331" s="257" t="s">
        <v>160</v>
      </c>
      <c r="E331" s="274" t="s">
        <v>1</v>
      </c>
      <c r="F331" s="275" t="s">
        <v>97</v>
      </c>
      <c r="G331" s="273"/>
      <c r="H331" s="276">
        <v>2</v>
      </c>
      <c r="I331" s="277"/>
      <c r="J331" s="273"/>
      <c r="K331" s="273"/>
      <c r="L331" s="278"/>
      <c r="M331" s="279"/>
      <c r="N331" s="280"/>
      <c r="O331" s="280"/>
      <c r="P331" s="280"/>
      <c r="Q331" s="280"/>
      <c r="R331" s="280"/>
      <c r="S331" s="280"/>
      <c r="T331" s="281"/>
      <c r="U331" s="14"/>
      <c r="V331" s="14"/>
      <c r="W331" s="14"/>
      <c r="X331" s="14"/>
      <c r="Y331" s="14"/>
      <c r="Z331" s="14"/>
      <c r="AA331" s="14"/>
      <c r="AB331" s="14"/>
      <c r="AC331" s="14"/>
      <c r="AD331" s="14"/>
      <c r="AE331" s="14"/>
      <c r="AT331" s="282" t="s">
        <v>160</v>
      </c>
      <c r="AU331" s="282" t="s">
        <v>97</v>
      </c>
      <c r="AV331" s="14" t="s">
        <v>97</v>
      </c>
      <c r="AW331" s="14" t="s">
        <v>47</v>
      </c>
      <c r="AX331" s="14" t="s">
        <v>90</v>
      </c>
      <c r="AY331" s="282" t="s">
        <v>146</v>
      </c>
    </row>
    <row r="332" s="13" customFormat="1">
      <c r="A332" s="13"/>
      <c r="B332" s="262"/>
      <c r="C332" s="263"/>
      <c r="D332" s="257" t="s">
        <v>160</v>
      </c>
      <c r="E332" s="264" t="s">
        <v>1</v>
      </c>
      <c r="F332" s="265" t="s">
        <v>398</v>
      </c>
      <c r="G332" s="263"/>
      <c r="H332" s="264" t="s">
        <v>1</v>
      </c>
      <c r="I332" s="266"/>
      <c r="J332" s="263"/>
      <c r="K332" s="263"/>
      <c r="L332" s="267"/>
      <c r="M332" s="268"/>
      <c r="N332" s="269"/>
      <c r="O332" s="269"/>
      <c r="P332" s="269"/>
      <c r="Q332" s="269"/>
      <c r="R332" s="269"/>
      <c r="S332" s="269"/>
      <c r="T332" s="270"/>
      <c r="U332" s="13"/>
      <c r="V332" s="13"/>
      <c r="W332" s="13"/>
      <c r="X332" s="13"/>
      <c r="Y332" s="13"/>
      <c r="Z332" s="13"/>
      <c r="AA332" s="13"/>
      <c r="AB332" s="13"/>
      <c r="AC332" s="13"/>
      <c r="AD332" s="13"/>
      <c r="AE332" s="13"/>
      <c r="AT332" s="271" t="s">
        <v>160</v>
      </c>
      <c r="AU332" s="271" t="s">
        <v>97</v>
      </c>
      <c r="AV332" s="13" t="s">
        <v>23</v>
      </c>
      <c r="AW332" s="13" t="s">
        <v>47</v>
      </c>
      <c r="AX332" s="13" t="s">
        <v>90</v>
      </c>
      <c r="AY332" s="271" t="s">
        <v>146</v>
      </c>
    </row>
    <row r="333" s="13" customFormat="1">
      <c r="A333" s="13"/>
      <c r="B333" s="262"/>
      <c r="C333" s="263"/>
      <c r="D333" s="257" t="s">
        <v>160</v>
      </c>
      <c r="E333" s="264" t="s">
        <v>1</v>
      </c>
      <c r="F333" s="265" t="s">
        <v>336</v>
      </c>
      <c r="G333" s="263"/>
      <c r="H333" s="264" t="s">
        <v>1</v>
      </c>
      <c r="I333" s="266"/>
      <c r="J333" s="263"/>
      <c r="K333" s="263"/>
      <c r="L333" s="267"/>
      <c r="M333" s="268"/>
      <c r="N333" s="269"/>
      <c r="O333" s="269"/>
      <c r="P333" s="269"/>
      <c r="Q333" s="269"/>
      <c r="R333" s="269"/>
      <c r="S333" s="269"/>
      <c r="T333" s="270"/>
      <c r="U333" s="13"/>
      <c r="V333" s="13"/>
      <c r="W333" s="13"/>
      <c r="X333" s="13"/>
      <c r="Y333" s="13"/>
      <c r="Z333" s="13"/>
      <c r="AA333" s="13"/>
      <c r="AB333" s="13"/>
      <c r="AC333" s="13"/>
      <c r="AD333" s="13"/>
      <c r="AE333" s="13"/>
      <c r="AT333" s="271" t="s">
        <v>160</v>
      </c>
      <c r="AU333" s="271" t="s">
        <v>97</v>
      </c>
      <c r="AV333" s="13" t="s">
        <v>23</v>
      </c>
      <c r="AW333" s="13" t="s">
        <v>47</v>
      </c>
      <c r="AX333" s="13" t="s">
        <v>90</v>
      </c>
      <c r="AY333" s="271" t="s">
        <v>146</v>
      </c>
    </row>
    <row r="334" s="14" customFormat="1">
      <c r="A334" s="14"/>
      <c r="B334" s="272"/>
      <c r="C334" s="273"/>
      <c r="D334" s="257" t="s">
        <v>160</v>
      </c>
      <c r="E334" s="274" t="s">
        <v>1</v>
      </c>
      <c r="F334" s="275" t="s">
        <v>183</v>
      </c>
      <c r="G334" s="273"/>
      <c r="H334" s="276">
        <v>5</v>
      </c>
      <c r="I334" s="277"/>
      <c r="J334" s="273"/>
      <c r="K334" s="273"/>
      <c r="L334" s="278"/>
      <c r="M334" s="279"/>
      <c r="N334" s="280"/>
      <c r="O334" s="280"/>
      <c r="P334" s="280"/>
      <c r="Q334" s="280"/>
      <c r="R334" s="280"/>
      <c r="S334" s="280"/>
      <c r="T334" s="281"/>
      <c r="U334" s="14"/>
      <c r="V334" s="14"/>
      <c r="W334" s="14"/>
      <c r="X334" s="14"/>
      <c r="Y334" s="14"/>
      <c r="Z334" s="14"/>
      <c r="AA334" s="14"/>
      <c r="AB334" s="14"/>
      <c r="AC334" s="14"/>
      <c r="AD334" s="14"/>
      <c r="AE334" s="14"/>
      <c r="AT334" s="282" t="s">
        <v>160</v>
      </c>
      <c r="AU334" s="282" t="s">
        <v>97</v>
      </c>
      <c r="AV334" s="14" t="s">
        <v>97</v>
      </c>
      <c r="AW334" s="14" t="s">
        <v>47</v>
      </c>
      <c r="AX334" s="14" t="s">
        <v>90</v>
      </c>
      <c r="AY334" s="282" t="s">
        <v>146</v>
      </c>
    </row>
    <row r="335" s="2" customFormat="1" ht="21.75" customHeight="1">
      <c r="A335" s="39"/>
      <c r="B335" s="40"/>
      <c r="C335" s="244" t="s">
        <v>418</v>
      </c>
      <c r="D335" s="293" t="s">
        <v>149</v>
      </c>
      <c r="E335" s="245" t="s">
        <v>419</v>
      </c>
      <c r="F335" s="246" t="s">
        <v>420</v>
      </c>
      <c r="G335" s="247" t="s">
        <v>212</v>
      </c>
      <c r="H335" s="248">
        <v>52.201999999999998</v>
      </c>
      <c r="I335" s="249"/>
      <c r="J335" s="250">
        <f>ROUND(I335*H335,2)</f>
        <v>0</v>
      </c>
      <c r="K335" s="246" t="s">
        <v>153</v>
      </c>
      <c r="L335" s="45"/>
      <c r="M335" s="251" t="s">
        <v>1</v>
      </c>
      <c r="N335" s="252" t="s">
        <v>55</v>
      </c>
      <c r="O335" s="92"/>
      <c r="P335" s="253">
        <f>O335*H335</f>
        <v>0</v>
      </c>
      <c r="Q335" s="253">
        <v>0</v>
      </c>
      <c r="R335" s="253">
        <f>Q335*H335</f>
        <v>0</v>
      </c>
      <c r="S335" s="253">
        <v>0</v>
      </c>
      <c r="T335" s="254">
        <f>S335*H335</f>
        <v>0</v>
      </c>
      <c r="U335" s="39"/>
      <c r="V335" s="39"/>
      <c r="W335" s="39"/>
      <c r="X335" s="39"/>
      <c r="Y335" s="39"/>
      <c r="Z335" s="39"/>
      <c r="AA335" s="39"/>
      <c r="AB335" s="39"/>
      <c r="AC335" s="39"/>
      <c r="AD335" s="39"/>
      <c r="AE335" s="39"/>
      <c r="AR335" s="255" t="s">
        <v>154</v>
      </c>
      <c r="AT335" s="255" t="s">
        <v>149</v>
      </c>
      <c r="AU335" s="255" t="s">
        <v>97</v>
      </c>
      <c r="AY335" s="17" t="s">
        <v>146</v>
      </c>
      <c r="BE335" s="256">
        <f>IF(N335="základní",J335,0)</f>
        <v>0</v>
      </c>
      <c r="BF335" s="256">
        <f>IF(N335="snížená",J335,0)</f>
        <v>0</v>
      </c>
      <c r="BG335" s="256">
        <f>IF(N335="zákl. přenesená",J335,0)</f>
        <v>0</v>
      </c>
      <c r="BH335" s="256">
        <f>IF(N335="sníž. přenesená",J335,0)</f>
        <v>0</v>
      </c>
      <c r="BI335" s="256">
        <f>IF(N335="nulová",J335,0)</f>
        <v>0</v>
      </c>
      <c r="BJ335" s="17" t="s">
        <v>23</v>
      </c>
      <c r="BK335" s="256">
        <f>ROUND(I335*H335,2)</f>
        <v>0</v>
      </c>
      <c r="BL335" s="17" t="s">
        <v>154</v>
      </c>
      <c r="BM335" s="255" t="s">
        <v>421</v>
      </c>
    </row>
    <row r="336" s="2" customFormat="1">
      <c r="A336" s="39"/>
      <c r="B336" s="40"/>
      <c r="C336" s="41"/>
      <c r="D336" s="257" t="s">
        <v>156</v>
      </c>
      <c r="E336" s="41"/>
      <c r="F336" s="258" t="s">
        <v>422</v>
      </c>
      <c r="G336" s="41"/>
      <c r="H336" s="41"/>
      <c r="I336" s="155"/>
      <c r="J336" s="41"/>
      <c r="K336" s="41"/>
      <c r="L336" s="45"/>
      <c r="M336" s="259"/>
      <c r="N336" s="260"/>
      <c r="O336" s="92"/>
      <c r="P336" s="92"/>
      <c r="Q336" s="92"/>
      <c r="R336" s="92"/>
      <c r="S336" s="92"/>
      <c r="T336" s="93"/>
      <c r="U336" s="39"/>
      <c r="V336" s="39"/>
      <c r="W336" s="39"/>
      <c r="X336" s="39"/>
      <c r="Y336" s="39"/>
      <c r="Z336" s="39"/>
      <c r="AA336" s="39"/>
      <c r="AB336" s="39"/>
      <c r="AC336" s="39"/>
      <c r="AD336" s="39"/>
      <c r="AE336" s="39"/>
      <c r="AT336" s="17" t="s">
        <v>156</v>
      </c>
      <c r="AU336" s="17" t="s">
        <v>97</v>
      </c>
    </row>
    <row r="337" s="12" customFormat="1" ht="22.8" customHeight="1">
      <c r="A337" s="12"/>
      <c r="B337" s="228"/>
      <c r="C337" s="229"/>
      <c r="D337" s="230" t="s">
        <v>89</v>
      </c>
      <c r="E337" s="242" t="s">
        <v>191</v>
      </c>
      <c r="F337" s="242" t="s">
        <v>423</v>
      </c>
      <c r="G337" s="229"/>
      <c r="H337" s="229"/>
      <c r="I337" s="232"/>
      <c r="J337" s="243">
        <f>BK337</f>
        <v>0</v>
      </c>
      <c r="K337" s="229"/>
      <c r="L337" s="234"/>
      <c r="M337" s="235"/>
      <c r="N337" s="236"/>
      <c r="O337" s="236"/>
      <c r="P337" s="237">
        <f>SUM(P338:P369)</f>
        <v>0</v>
      </c>
      <c r="Q337" s="236"/>
      <c r="R337" s="237">
        <f>SUM(R338:R369)</f>
        <v>0.61446959999999995</v>
      </c>
      <c r="S337" s="236"/>
      <c r="T337" s="238">
        <f>SUM(T338:T369)</f>
        <v>0</v>
      </c>
      <c r="U337" s="12"/>
      <c r="V337" s="12"/>
      <c r="W337" s="12"/>
      <c r="X337" s="12"/>
      <c r="Y337" s="12"/>
      <c r="Z337" s="12"/>
      <c r="AA337" s="12"/>
      <c r="AB337" s="12"/>
      <c r="AC337" s="12"/>
      <c r="AD337" s="12"/>
      <c r="AE337" s="12"/>
      <c r="AR337" s="239" t="s">
        <v>23</v>
      </c>
      <c r="AT337" s="240" t="s">
        <v>89</v>
      </c>
      <c r="AU337" s="240" t="s">
        <v>23</v>
      </c>
      <c r="AY337" s="239" t="s">
        <v>146</v>
      </c>
      <c r="BK337" s="241">
        <f>SUM(BK338:BK369)</f>
        <v>0</v>
      </c>
    </row>
    <row r="338" s="2" customFormat="1" ht="21.75" customHeight="1">
      <c r="A338" s="39"/>
      <c r="B338" s="40"/>
      <c r="C338" s="244" t="s">
        <v>424</v>
      </c>
      <c r="D338" s="244" t="s">
        <v>149</v>
      </c>
      <c r="E338" s="245" t="s">
        <v>425</v>
      </c>
      <c r="F338" s="246" t="s">
        <v>426</v>
      </c>
      <c r="G338" s="247" t="s">
        <v>152</v>
      </c>
      <c r="H338" s="248">
        <v>2.2320000000000002</v>
      </c>
      <c r="I338" s="249"/>
      <c r="J338" s="250">
        <f>ROUND(I338*H338,2)</f>
        <v>0</v>
      </c>
      <c r="K338" s="246" t="s">
        <v>153</v>
      </c>
      <c r="L338" s="45"/>
      <c r="M338" s="251" t="s">
        <v>1</v>
      </c>
      <c r="N338" s="252" t="s">
        <v>55</v>
      </c>
      <c r="O338" s="92"/>
      <c r="P338" s="253">
        <f>O338*H338</f>
        <v>0</v>
      </c>
      <c r="Q338" s="253">
        <v>0.019429999999999999</v>
      </c>
      <c r="R338" s="253">
        <f>Q338*H338</f>
        <v>0.043367760000000005</v>
      </c>
      <c r="S338" s="253">
        <v>0</v>
      </c>
      <c r="T338" s="254">
        <f>S338*H338</f>
        <v>0</v>
      </c>
      <c r="U338" s="39"/>
      <c r="V338" s="39"/>
      <c r="W338" s="39"/>
      <c r="X338" s="39"/>
      <c r="Y338" s="39"/>
      <c r="Z338" s="39"/>
      <c r="AA338" s="39"/>
      <c r="AB338" s="39"/>
      <c r="AC338" s="39"/>
      <c r="AD338" s="39"/>
      <c r="AE338" s="39"/>
      <c r="AR338" s="255" t="s">
        <v>154</v>
      </c>
      <c r="AT338" s="255" t="s">
        <v>149</v>
      </c>
      <c r="AU338" s="255" t="s">
        <v>97</v>
      </c>
      <c r="AY338" s="17" t="s">
        <v>146</v>
      </c>
      <c r="BE338" s="256">
        <f>IF(N338="základní",J338,0)</f>
        <v>0</v>
      </c>
      <c r="BF338" s="256">
        <f>IF(N338="snížená",J338,0)</f>
        <v>0</v>
      </c>
      <c r="BG338" s="256">
        <f>IF(N338="zákl. přenesená",J338,0)</f>
        <v>0</v>
      </c>
      <c r="BH338" s="256">
        <f>IF(N338="sníž. přenesená",J338,0)</f>
        <v>0</v>
      </c>
      <c r="BI338" s="256">
        <f>IF(N338="nulová",J338,0)</f>
        <v>0</v>
      </c>
      <c r="BJ338" s="17" t="s">
        <v>23</v>
      </c>
      <c r="BK338" s="256">
        <f>ROUND(I338*H338,2)</f>
        <v>0</v>
      </c>
      <c r="BL338" s="17" t="s">
        <v>154</v>
      </c>
      <c r="BM338" s="255" t="s">
        <v>427</v>
      </c>
    </row>
    <row r="339" s="2" customFormat="1">
      <c r="A339" s="39"/>
      <c r="B339" s="40"/>
      <c r="C339" s="41"/>
      <c r="D339" s="257" t="s">
        <v>156</v>
      </c>
      <c r="E339" s="41"/>
      <c r="F339" s="258" t="s">
        <v>428</v>
      </c>
      <c r="G339" s="41"/>
      <c r="H339" s="41"/>
      <c r="I339" s="155"/>
      <c r="J339" s="41"/>
      <c r="K339" s="41"/>
      <c r="L339" s="45"/>
      <c r="M339" s="259"/>
      <c r="N339" s="260"/>
      <c r="O339" s="92"/>
      <c r="P339" s="92"/>
      <c r="Q339" s="92"/>
      <c r="R339" s="92"/>
      <c r="S339" s="92"/>
      <c r="T339" s="93"/>
      <c r="U339" s="39"/>
      <c r="V339" s="39"/>
      <c r="W339" s="39"/>
      <c r="X339" s="39"/>
      <c r="Y339" s="39"/>
      <c r="Z339" s="39"/>
      <c r="AA339" s="39"/>
      <c r="AB339" s="39"/>
      <c r="AC339" s="39"/>
      <c r="AD339" s="39"/>
      <c r="AE339" s="39"/>
      <c r="AT339" s="17" t="s">
        <v>156</v>
      </c>
      <c r="AU339" s="17" t="s">
        <v>97</v>
      </c>
    </row>
    <row r="340" s="2" customFormat="1">
      <c r="A340" s="39"/>
      <c r="B340" s="40"/>
      <c r="C340" s="41"/>
      <c r="D340" s="257" t="s">
        <v>158</v>
      </c>
      <c r="E340" s="41"/>
      <c r="F340" s="261" t="s">
        <v>429</v>
      </c>
      <c r="G340" s="41"/>
      <c r="H340" s="41"/>
      <c r="I340" s="155"/>
      <c r="J340" s="41"/>
      <c r="K340" s="41"/>
      <c r="L340" s="45"/>
      <c r="M340" s="259"/>
      <c r="N340" s="260"/>
      <c r="O340" s="92"/>
      <c r="P340" s="92"/>
      <c r="Q340" s="92"/>
      <c r="R340" s="92"/>
      <c r="S340" s="92"/>
      <c r="T340" s="93"/>
      <c r="U340" s="39"/>
      <c r="V340" s="39"/>
      <c r="W340" s="39"/>
      <c r="X340" s="39"/>
      <c r="Y340" s="39"/>
      <c r="Z340" s="39"/>
      <c r="AA340" s="39"/>
      <c r="AB340" s="39"/>
      <c r="AC340" s="39"/>
      <c r="AD340" s="39"/>
      <c r="AE340" s="39"/>
      <c r="AT340" s="17" t="s">
        <v>158</v>
      </c>
      <c r="AU340" s="17" t="s">
        <v>97</v>
      </c>
    </row>
    <row r="341" s="13" customFormat="1">
      <c r="A341" s="13"/>
      <c r="B341" s="262"/>
      <c r="C341" s="263"/>
      <c r="D341" s="257" t="s">
        <v>160</v>
      </c>
      <c r="E341" s="264" t="s">
        <v>1</v>
      </c>
      <c r="F341" s="265" t="s">
        <v>430</v>
      </c>
      <c r="G341" s="263"/>
      <c r="H341" s="264" t="s">
        <v>1</v>
      </c>
      <c r="I341" s="266"/>
      <c r="J341" s="263"/>
      <c r="K341" s="263"/>
      <c r="L341" s="267"/>
      <c r="M341" s="268"/>
      <c r="N341" s="269"/>
      <c r="O341" s="269"/>
      <c r="P341" s="269"/>
      <c r="Q341" s="269"/>
      <c r="R341" s="269"/>
      <c r="S341" s="269"/>
      <c r="T341" s="270"/>
      <c r="U341" s="13"/>
      <c r="V341" s="13"/>
      <c r="W341" s="13"/>
      <c r="X341" s="13"/>
      <c r="Y341" s="13"/>
      <c r="Z341" s="13"/>
      <c r="AA341" s="13"/>
      <c r="AB341" s="13"/>
      <c r="AC341" s="13"/>
      <c r="AD341" s="13"/>
      <c r="AE341" s="13"/>
      <c r="AT341" s="271" t="s">
        <v>160</v>
      </c>
      <c r="AU341" s="271" t="s">
        <v>97</v>
      </c>
      <c r="AV341" s="13" t="s">
        <v>23</v>
      </c>
      <c r="AW341" s="13" t="s">
        <v>47</v>
      </c>
      <c r="AX341" s="13" t="s">
        <v>90</v>
      </c>
      <c r="AY341" s="271" t="s">
        <v>146</v>
      </c>
    </row>
    <row r="342" s="13" customFormat="1">
      <c r="A342" s="13"/>
      <c r="B342" s="262"/>
      <c r="C342" s="263"/>
      <c r="D342" s="257" t="s">
        <v>160</v>
      </c>
      <c r="E342" s="264" t="s">
        <v>1</v>
      </c>
      <c r="F342" s="265" t="s">
        <v>431</v>
      </c>
      <c r="G342" s="263"/>
      <c r="H342" s="264" t="s">
        <v>1</v>
      </c>
      <c r="I342" s="266"/>
      <c r="J342" s="263"/>
      <c r="K342" s="263"/>
      <c r="L342" s="267"/>
      <c r="M342" s="268"/>
      <c r="N342" s="269"/>
      <c r="O342" s="269"/>
      <c r="P342" s="269"/>
      <c r="Q342" s="269"/>
      <c r="R342" s="269"/>
      <c r="S342" s="269"/>
      <c r="T342" s="270"/>
      <c r="U342" s="13"/>
      <c r="V342" s="13"/>
      <c r="W342" s="13"/>
      <c r="X342" s="13"/>
      <c r="Y342" s="13"/>
      <c r="Z342" s="13"/>
      <c r="AA342" s="13"/>
      <c r="AB342" s="13"/>
      <c r="AC342" s="13"/>
      <c r="AD342" s="13"/>
      <c r="AE342" s="13"/>
      <c r="AT342" s="271" t="s">
        <v>160</v>
      </c>
      <c r="AU342" s="271" t="s">
        <v>97</v>
      </c>
      <c r="AV342" s="13" t="s">
        <v>23</v>
      </c>
      <c r="AW342" s="13" t="s">
        <v>47</v>
      </c>
      <c r="AX342" s="13" t="s">
        <v>90</v>
      </c>
      <c r="AY342" s="271" t="s">
        <v>146</v>
      </c>
    </row>
    <row r="343" s="14" customFormat="1">
      <c r="A343" s="14"/>
      <c r="B343" s="272"/>
      <c r="C343" s="273"/>
      <c r="D343" s="257" t="s">
        <v>160</v>
      </c>
      <c r="E343" s="274" t="s">
        <v>1</v>
      </c>
      <c r="F343" s="275" t="s">
        <v>432</v>
      </c>
      <c r="G343" s="273"/>
      <c r="H343" s="276">
        <v>2.2320000000000002</v>
      </c>
      <c r="I343" s="277"/>
      <c r="J343" s="273"/>
      <c r="K343" s="273"/>
      <c r="L343" s="278"/>
      <c r="M343" s="279"/>
      <c r="N343" s="280"/>
      <c r="O343" s="280"/>
      <c r="P343" s="280"/>
      <c r="Q343" s="280"/>
      <c r="R343" s="280"/>
      <c r="S343" s="280"/>
      <c r="T343" s="281"/>
      <c r="U343" s="14"/>
      <c r="V343" s="14"/>
      <c r="W343" s="14"/>
      <c r="X343" s="14"/>
      <c r="Y343" s="14"/>
      <c r="Z343" s="14"/>
      <c r="AA343" s="14"/>
      <c r="AB343" s="14"/>
      <c r="AC343" s="14"/>
      <c r="AD343" s="14"/>
      <c r="AE343" s="14"/>
      <c r="AT343" s="282" t="s">
        <v>160</v>
      </c>
      <c r="AU343" s="282" t="s">
        <v>97</v>
      </c>
      <c r="AV343" s="14" t="s">
        <v>97</v>
      </c>
      <c r="AW343" s="14" t="s">
        <v>47</v>
      </c>
      <c r="AX343" s="14" t="s">
        <v>90</v>
      </c>
      <c r="AY343" s="282" t="s">
        <v>146</v>
      </c>
    </row>
    <row r="344" s="2" customFormat="1" ht="21.75" customHeight="1">
      <c r="A344" s="39"/>
      <c r="B344" s="40"/>
      <c r="C344" s="244" t="s">
        <v>433</v>
      </c>
      <c r="D344" s="244" t="s">
        <v>149</v>
      </c>
      <c r="E344" s="245" t="s">
        <v>434</v>
      </c>
      <c r="F344" s="246" t="s">
        <v>435</v>
      </c>
      <c r="G344" s="247" t="s">
        <v>152</v>
      </c>
      <c r="H344" s="248">
        <v>2.2320000000000002</v>
      </c>
      <c r="I344" s="249"/>
      <c r="J344" s="250">
        <f>ROUND(I344*H344,2)</f>
        <v>0</v>
      </c>
      <c r="K344" s="246" t="s">
        <v>153</v>
      </c>
      <c r="L344" s="45"/>
      <c r="M344" s="251" t="s">
        <v>1</v>
      </c>
      <c r="N344" s="252" t="s">
        <v>55</v>
      </c>
      <c r="O344" s="92"/>
      <c r="P344" s="253">
        <f>O344*H344</f>
        <v>0</v>
      </c>
      <c r="Q344" s="253">
        <v>0.038850000000000003</v>
      </c>
      <c r="R344" s="253">
        <f>Q344*H344</f>
        <v>0.086713200000000018</v>
      </c>
      <c r="S344" s="253">
        <v>0</v>
      </c>
      <c r="T344" s="254">
        <f>S344*H344</f>
        <v>0</v>
      </c>
      <c r="U344" s="39"/>
      <c r="V344" s="39"/>
      <c r="W344" s="39"/>
      <c r="X344" s="39"/>
      <c r="Y344" s="39"/>
      <c r="Z344" s="39"/>
      <c r="AA344" s="39"/>
      <c r="AB344" s="39"/>
      <c r="AC344" s="39"/>
      <c r="AD344" s="39"/>
      <c r="AE344" s="39"/>
      <c r="AR344" s="255" t="s">
        <v>154</v>
      </c>
      <c r="AT344" s="255" t="s">
        <v>149</v>
      </c>
      <c r="AU344" s="255" t="s">
        <v>97</v>
      </c>
      <c r="AY344" s="17" t="s">
        <v>146</v>
      </c>
      <c r="BE344" s="256">
        <f>IF(N344="základní",J344,0)</f>
        <v>0</v>
      </c>
      <c r="BF344" s="256">
        <f>IF(N344="snížená",J344,0)</f>
        <v>0</v>
      </c>
      <c r="BG344" s="256">
        <f>IF(N344="zákl. přenesená",J344,0)</f>
        <v>0</v>
      </c>
      <c r="BH344" s="256">
        <f>IF(N344="sníž. přenesená",J344,0)</f>
        <v>0</v>
      </c>
      <c r="BI344" s="256">
        <f>IF(N344="nulová",J344,0)</f>
        <v>0</v>
      </c>
      <c r="BJ344" s="17" t="s">
        <v>23</v>
      </c>
      <c r="BK344" s="256">
        <f>ROUND(I344*H344,2)</f>
        <v>0</v>
      </c>
      <c r="BL344" s="17" t="s">
        <v>154</v>
      </c>
      <c r="BM344" s="255" t="s">
        <v>436</v>
      </c>
    </row>
    <row r="345" s="2" customFormat="1">
      <c r="A345" s="39"/>
      <c r="B345" s="40"/>
      <c r="C345" s="41"/>
      <c r="D345" s="257" t="s">
        <v>156</v>
      </c>
      <c r="E345" s="41"/>
      <c r="F345" s="258" t="s">
        <v>437</v>
      </c>
      <c r="G345" s="41"/>
      <c r="H345" s="41"/>
      <c r="I345" s="155"/>
      <c r="J345" s="41"/>
      <c r="K345" s="41"/>
      <c r="L345" s="45"/>
      <c r="M345" s="259"/>
      <c r="N345" s="260"/>
      <c r="O345" s="92"/>
      <c r="P345" s="92"/>
      <c r="Q345" s="92"/>
      <c r="R345" s="92"/>
      <c r="S345" s="92"/>
      <c r="T345" s="93"/>
      <c r="U345" s="39"/>
      <c r="V345" s="39"/>
      <c r="W345" s="39"/>
      <c r="X345" s="39"/>
      <c r="Y345" s="39"/>
      <c r="Z345" s="39"/>
      <c r="AA345" s="39"/>
      <c r="AB345" s="39"/>
      <c r="AC345" s="39"/>
      <c r="AD345" s="39"/>
      <c r="AE345" s="39"/>
      <c r="AT345" s="17" t="s">
        <v>156</v>
      </c>
      <c r="AU345" s="17" t="s">
        <v>97</v>
      </c>
    </row>
    <row r="346" s="2" customFormat="1">
      <c r="A346" s="39"/>
      <c r="B346" s="40"/>
      <c r="C346" s="41"/>
      <c r="D346" s="257" t="s">
        <v>158</v>
      </c>
      <c r="E346" s="41"/>
      <c r="F346" s="261" t="s">
        <v>429</v>
      </c>
      <c r="G346" s="41"/>
      <c r="H346" s="41"/>
      <c r="I346" s="155"/>
      <c r="J346" s="41"/>
      <c r="K346" s="41"/>
      <c r="L346" s="45"/>
      <c r="M346" s="259"/>
      <c r="N346" s="260"/>
      <c r="O346" s="92"/>
      <c r="P346" s="92"/>
      <c r="Q346" s="92"/>
      <c r="R346" s="92"/>
      <c r="S346" s="92"/>
      <c r="T346" s="93"/>
      <c r="U346" s="39"/>
      <c r="V346" s="39"/>
      <c r="W346" s="39"/>
      <c r="X346" s="39"/>
      <c r="Y346" s="39"/>
      <c r="Z346" s="39"/>
      <c r="AA346" s="39"/>
      <c r="AB346" s="39"/>
      <c r="AC346" s="39"/>
      <c r="AD346" s="39"/>
      <c r="AE346" s="39"/>
      <c r="AT346" s="17" t="s">
        <v>158</v>
      </c>
      <c r="AU346" s="17" t="s">
        <v>97</v>
      </c>
    </row>
    <row r="347" s="13" customFormat="1">
      <c r="A347" s="13"/>
      <c r="B347" s="262"/>
      <c r="C347" s="263"/>
      <c r="D347" s="257" t="s">
        <v>160</v>
      </c>
      <c r="E347" s="264" t="s">
        <v>1</v>
      </c>
      <c r="F347" s="265" t="s">
        <v>430</v>
      </c>
      <c r="G347" s="263"/>
      <c r="H347" s="264" t="s">
        <v>1</v>
      </c>
      <c r="I347" s="266"/>
      <c r="J347" s="263"/>
      <c r="K347" s="263"/>
      <c r="L347" s="267"/>
      <c r="M347" s="268"/>
      <c r="N347" s="269"/>
      <c r="O347" s="269"/>
      <c r="P347" s="269"/>
      <c r="Q347" s="269"/>
      <c r="R347" s="269"/>
      <c r="S347" s="269"/>
      <c r="T347" s="270"/>
      <c r="U347" s="13"/>
      <c r="V347" s="13"/>
      <c r="W347" s="13"/>
      <c r="X347" s="13"/>
      <c r="Y347" s="13"/>
      <c r="Z347" s="13"/>
      <c r="AA347" s="13"/>
      <c r="AB347" s="13"/>
      <c r="AC347" s="13"/>
      <c r="AD347" s="13"/>
      <c r="AE347" s="13"/>
      <c r="AT347" s="271" t="s">
        <v>160</v>
      </c>
      <c r="AU347" s="271" t="s">
        <v>97</v>
      </c>
      <c r="AV347" s="13" t="s">
        <v>23</v>
      </c>
      <c r="AW347" s="13" t="s">
        <v>47</v>
      </c>
      <c r="AX347" s="13" t="s">
        <v>90</v>
      </c>
      <c r="AY347" s="271" t="s">
        <v>146</v>
      </c>
    </row>
    <row r="348" s="13" customFormat="1">
      <c r="A348" s="13"/>
      <c r="B348" s="262"/>
      <c r="C348" s="263"/>
      <c r="D348" s="257" t="s">
        <v>160</v>
      </c>
      <c r="E348" s="264" t="s">
        <v>1</v>
      </c>
      <c r="F348" s="265" t="s">
        <v>431</v>
      </c>
      <c r="G348" s="263"/>
      <c r="H348" s="264" t="s">
        <v>1</v>
      </c>
      <c r="I348" s="266"/>
      <c r="J348" s="263"/>
      <c r="K348" s="263"/>
      <c r="L348" s="267"/>
      <c r="M348" s="268"/>
      <c r="N348" s="269"/>
      <c r="O348" s="269"/>
      <c r="P348" s="269"/>
      <c r="Q348" s="269"/>
      <c r="R348" s="269"/>
      <c r="S348" s="269"/>
      <c r="T348" s="270"/>
      <c r="U348" s="13"/>
      <c r="V348" s="13"/>
      <c r="W348" s="13"/>
      <c r="X348" s="13"/>
      <c r="Y348" s="13"/>
      <c r="Z348" s="13"/>
      <c r="AA348" s="13"/>
      <c r="AB348" s="13"/>
      <c r="AC348" s="13"/>
      <c r="AD348" s="13"/>
      <c r="AE348" s="13"/>
      <c r="AT348" s="271" t="s">
        <v>160</v>
      </c>
      <c r="AU348" s="271" t="s">
        <v>97</v>
      </c>
      <c r="AV348" s="13" t="s">
        <v>23</v>
      </c>
      <c r="AW348" s="13" t="s">
        <v>47</v>
      </c>
      <c r="AX348" s="13" t="s">
        <v>90</v>
      </c>
      <c r="AY348" s="271" t="s">
        <v>146</v>
      </c>
    </row>
    <row r="349" s="14" customFormat="1">
      <c r="A349" s="14"/>
      <c r="B349" s="272"/>
      <c r="C349" s="273"/>
      <c r="D349" s="257" t="s">
        <v>160</v>
      </c>
      <c r="E349" s="274" t="s">
        <v>1</v>
      </c>
      <c r="F349" s="275" t="s">
        <v>432</v>
      </c>
      <c r="G349" s="273"/>
      <c r="H349" s="276">
        <v>2.2320000000000002</v>
      </c>
      <c r="I349" s="277"/>
      <c r="J349" s="273"/>
      <c r="K349" s="273"/>
      <c r="L349" s="278"/>
      <c r="M349" s="279"/>
      <c r="N349" s="280"/>
      <c r="O349" s="280"/>
      <c r="P349" s="280"/>
      <c r="Q349" s="280"/>
      <c r="R349" s="280"/>
      <c r="S349" s="280"/>
      <c r="T349" s="281"/>
      <c r="U349" s="14"/>
      <c r="V349" s="14"/>
      <c r="W349" s="14"/>
      <c r="X349" s="14"/>
      <c r="Y349" s="14"/>
      <c r="Z349" s="14"/>
      <c r="AA349" s="14"/>
      <c r="AB349" s="14"/>
      <c r="AC349" s="14"/>
      <c r="AD349" s="14"/>
      <c r="AE349" s="14"/>
      <c r="AT349" s="282" t="s">
        <v>160</v>
      </c>
      <c r="AU349" s="282" t="s">
        <v>97</v>
      </c>
      <c r="AV349" s="14" t="s">
        <v>97</v>
      </c>
      <c r="AW349" s="14" t="s">
        <v>47</v>
      </c>
      <c r="AX349" s="14" t="s">
        <v>90</v>
      </c>
      <c r="AY349" s="282" t="s">
        <v>146</v>
      </c>
    </row>
    <row r="350" s="2" customFormat="1" ht="21.75" customHeight="1">
      <c r="A350" s="39"/>
      <c r="B350" s="40"/>
      <c r="C350" s="244" t="s">
        <v>438</v>
      </c>
      <c r="D350" s="244" t="s">
        <v>149</v>
      </c>
      <c r="E350" s="245" t="s">
        <v>439</v>
      </c>
      <c r="F350" s="246" t="s">
        <v>440</v>
      </c>
      <c r="G350" s="247" t="s">
        <v>152</v>
      </c>
      <c r="H350" s="248">
        <v>3.3479999999999999</v>
      </c>
      <c r="I350" s="249"/>
      <c r="J350" s="250">
        <f>ROUND(I350*H350,2)</f>
        <v>0</v>
      </c>
      <c r="K350" s="246" t="s">
        <v>153</v>
      </c>
      <c r="L350" s="45"/>
      <c r="M350" s="251" t="s">
        <v>1</v>
      </c>
      <c r="N350" s="252" t="s">
        <v>55</v>
      </c>
      <c r="O350" s="92"/>
      <c r="P350" s="253">
        <f>O350*H350</f>
        <v>0</v>
      </c>
      <c r="Q350" s="253">
        <v>0.058279999999999998</v>
      </c>
      <c r="R350" s="253">
        <f>Q350*H350</f>
        <v>0.19512143999999998</v>
      </c>
      <c r="S350" s="253">
        <v>0</v>
      </c>
      <c r="T350" s="254">
        <f>S350*H350</f>
        <v>0</v>
      </c>
      <c r="U350" s="39"/>
      <c r="V350" s="39"/>
      <c r="W350" s="39"/>
      <c r="X350" s="39"/>
      <c r="Y350" s="39"/>
      <c r="Z350" s="39"/>
      <c r="AA350" s="39"/>
      <c r="AB350" s="39"/>
      <c r="AC350" s="39"/>
      <c r="AD350" s="39"/>
      <c r="AE350" s="39"/>
      <c r="AR350" s="255" t="s">
        <v>154</v>
      </c>
      <c r="AT350" s="255" t="s">
        <v>149</v>
      </c>
      <c r="AU350" s="255" t="s">
        <v>97</v>
      </c>
      <c r="AY350" s="17" t="s">
        <v>146</v>
      </c>
      <c r="BE350" s="256">
        <f>IF(N350="základní",J350,0)</f>
        <v>0</v>
      </c>
      <c r="BF350" s="256">
        <f>IF(N350="snížená",J350,0)</f>
        <v>0</v>
      </c>
      <c r="BG350" s="256">
        <f>IF(N350="zákl. přenesená",J350,0)</f>
        <v>0</v>
      </c>
      <c r="BH350" s="256">
        <f>IF(N350="sníž. přenesená",J350,0)</f>
        <v>0</v>
      </c>
      <c r="BI350" s="256">
        <f>IF(N350="nulová",J350,0)</f>
        <v>0</v>
      </c>
      <c r="BJ350" s="17" t="s">
        <v>23</v>
      </c>
      <c r="BK350" s="256">
        <f>ROUND(I350*H350,2)</f>
        <v>0</v>
      </c>
      <c r="BL350" s="17" t="s">
        <v>154</v>
      </c>
      <c r="BM350" s="255" t="s">
        <v>441</v>
      </c>
    </row>
    <row r="351" s="2" customFormat="1">
      <c r="A351" s="39"/>
      <c r="B351" s="40"/>
      <c r="C351" s="41"/>
      <c r="D351" s="257" t="s">
        <v>156</v>
      </c>
      <c r="E351" s="41"/>
      <c r="F351" s="258" t="s">
        <v>442</v>
      </c>
      <c r="G351" s="41"/>
      <c r="H351" s="41"/>
      <c r="I351" s="155"/>
      <c r="J351" s="41"/>
      <c r="K351" s="41"/>
      <c r="L351" s="45"/>
      <c r="M351" s="259"/>
      <c r="N351" s="260"/>
      <c r="O351" s="92"/>
      <c r="P351" s="92"/>
      <c r="Q351" s="92"/>
      <c r="R351" s="92"/>
      <c r="S351" s="92"/>
      <c r="T351" s="93"/>
      <c r="U351" s="39"/>
      <c r="V351" s="39"/>
      <c r="W351" s="39"/>
      <c r="X351" s="39"/>
      <c r="Y351" s="39"/>
      <c r="Z351" s="39"/>
      <c r="AA351" s="39"/>
      <c r="AB351" s="39"/>
      <c r="AC351" s="39"/>
      <c r="AD351" s="39"/>
      <c r="AE351" s="39"/>
      <c r="AT351" s="17" t="s">
        <v>156</v>
      </c>
      <c r="AU351" s="17" t="s">
        <v>97</v>
      </c>
    </row>
    <row r="352" s="2" customFormat="1">
      <c r="A352" s="39"/>
      <c r="B352" s="40"/>
      <c r="C352" s="41"/>
      <c r="D352" s="257" t="s">
        <v>158</v>
      </c>
      <c r="E352" s="41"/>
      <c r="F352" s="261" t="s">
        <v>429</v>
      </c>
      <c r="G352" s="41"/>
      <c r="H352" s="41"/>
      <c r="I352" s="155"/>
      <c r="J352" s="41"/>
      <c r="K352" s="41"/>
      <c r="L352" s="45"/>
      <c r="M352" s="259"/>
      <c r="N352" s="260"/>
      <c r="O352" s="92"/>
      <c r="P352" s="92"/>
      <c r="Q352" s="92"/>
      <c r="R352" s="92"/>
      <c r="S352" s="92"/>
      <c r="T352" s="93"/>
      <c r="U352" s="39"/>
      <c r="V352" s="39"/>
      <c r="W352" s="39"/>
      <c r="X352" s="39"/>
      <c r="Y352" s="39"/>
      <c r="Z352" s="39"/>
      <c r="AA352" s="39"/>
      <c r="AB352" s="39"/>
      <c r="AC352" s="39"/>
      <c r="AD352" s="39"/>
      <c r="AE352" s="39"/>
      <c r="AT352" s="17" t="s">
        <v>158</v>
      </c>
      <c r="AU352" s="17" t="s">
        <v>97</v>
      </c>
    </row>
    <row r="353" s="13" customFormat="1">
      <c r="A353" s="13"/>
      <c r="B353" s="262"/>
      <c r="C353" s="263"/>
      <c r="D353" s="257" t="s">
        <v>160</v>
      </c>
      <c r="E353" s="264" t="s">
        <v>1</v>
      </c>
      <c r="F353" s="265" t="s">
        <v>430</v>
      </c>
      <c r="G353" s="263"/>
      <c r="H353" s="264" t="s">
        <v>1</v>
      </c>
      <c r="I353" s="266"/>
      <c r="J353" s="263"/>
      <c r="K353" s="263"/>
      <c r="L353" s="267"/>
      <c r="M353" s="268"/>
      <c r="N353" s="269"/>
      <c r="O353" s="269"/>
      <c r="P353" s="269"/>
      <c r="Q353" s="269"/>
      <c r="R353" s="269"/>
      <c r="S353" s="269"/>
      <c r="T353" s="270"/>
      <c r="U353" s="13"/>
      <c r="V353" s="13"/>
      <c r="W353" s="13"/>
      <c r="X353" s="13"/>
      <c r="Y353" s="13"/>
      <c r="Z353" s="13"/>
      <c r="AA353" s="13"/>
      <c r="AB353" s="13"/>
      <c r="AC353" s="13"/>
      <c r="AD353" s="13"/>
      <c r="AE353" s="13"/>
      <c r="AT353" s="271" t="s">
        <v>160</v>
      </c>
      <c r="AU353" s="271" t="s">
        <v>97</v>
      </c>
      <c r="AV353" s="13" t="s">
        <v>23</v>
      </c>
      <c r="AW353" s="13" t="s">
        <v>47</v>
      </c>
      <c r="AX353" s="13" t="s">
        <v>90</v>
      </c>
      <c r="AY353" s="271" t="s">
        <v>146</v>
      </c>
    </row>
    <row r="354" s="13" customFormat="1">
      <c r="A354" s="13"/>
      <c r="B354" s="262"/>
      <c r="C354" s="263"/>
      <c r="D354" s="257" t="s">
        <v>160</v>
      </c>
      <c r="E354" s="264" t="s">
        <v>1</v>
      </c>
      <c r="F354" s="265" t="s">
        <v>443</v>
      </c>
      <c r="G354" s="263"/>
      <c r="H354" s="264" t="s">
        <v>1</v>
      </c>
      <c r="I354" s="266"/>
      <c r="J354" s="263"/>
      <c r="K354" s="263"/>
      <c r="L354" s="267"/>
      <c r="M354" s="268"/>
      <c r="N354" s="269"/>
      <c r="O354" s="269"/>
      <c r="P354" s="269"/>
      <c r="Q354" s="269"/>
      <c r="R354" s="269"/>
      <c r="S354" s="269"/>
      <c r="T354" s="270"/>
      <c r="U354" s="13"/>
      <c r="V354" s="13"/>
      <c r="W354" s="13"/>
      <c r="X354" s="13"/>
      <c r="Y354" s="13"/>
      <c r="Z354" s="13"/>
      <c r="AA354" s="13"/>
      <c r="AB354" s="13"/>
      <c r="AC354" s="13"/>
      <c r="AD354" s="13"/>
      <c r="AE354" s="13"/>
      <c r="AT354" s="271" t="s">
        <v>160</v>
      </c>
      <c r="AU354" s="271" t="s">
        <v>97</v>
      </c>
      <c r="AV354" s="13" t="s">
        <v>23</v>
      </c>
      <c r="AW354" s="13" t="s">
        <v>47</v>
      </c>
      <c r="AX354" s="13" t="s">
        <v>90</v>
      </c>
      <c r="AY354" s="271" t="s">
        <v>146</v>
      </c>
    </row>
    <row r="355" s="14" customFormat="1">
      <c r="A355" s="14"/>
      <c r="B355" s="272"/>
      <c r="C355" s="273"/>
      <c r="D355" s="257" t="s">
        <v>160</v>
      </c>
      <c r="E355" s="274" t="s">
        <v>1</v>
      </c>
      <c r="F355" s="275" t="s">
        <v>444</v>
      </c>
      <c r="G355" s="273"/>
      <c r="H355" s="276">
        <v>3.3479999999999999</v>
      </c>
      <c r="I355" s="277"/>
      <c r="J355" s="273"/>
      <c r="K355" s="273"/>
      <c r="L355" s="278"/>
      <c r="M355" s="279"/>
      <c r="N355" s="280"/>
      <c r="O355" s="280"/>
      <c r="P355" s="280"/>
      <c r="Q355" s="280"/>
      <c r="R355" s="280"/>
      <c r="S355" s="280"/>
      <c r="T355" s="281"/>
      <c r="U355" s="14"/>
      <c r="V355" s="14"/>
      <c r="W355" s="14"/>
      <c r="X355" s="14"/>
      <c r="Y355" s="14"/>
      <c r="Z355" s="14"/>
      <c r="AA355" s="14"/>
      <c r="AB355" s="14"/>
      <c r="AC355" s="14"/>
      <c r="AD355" s="14"/>
      <c r="AE355" s="14"/>
      <c r="AT355" s="282" t="s">
        <v>160</v>
      </c>
      <c r="AU355" s="282" t="s">
        <v>97</v>
      </c>
      <c r="AV355" s="14" t="s">
        <v>97</v>
      </c>
      <c r="AW355" s="14" t="s">
        <v>47</v>
      </c>
      <c r="AX355" s="14" t="s">
        <v>90</v>
      </c>
      <c r="AY355" s="282" t="s">
        <v>146</v>
      </c>
    </row>
    <row r="356" s="2" customFormat="1" ht="21.75" customHeight="1">
      <c r="A356" s="39"/>
      <c r="B356" s="40"/>
      <c r="C356" s="244" t="s">
        <v>241</v>
      </c>
      <c r="D356" s="244" t="s">
        <v>149</v>
      </c>
      <c r="E356" s="245" t="s">
        <v>445</v>
      </c>
      <c r="F356" s="246" t="s">
        <v>446</v>
      </c>
      <c r="G356" s="247" t="s">
        <v>152</v>
      </c>
      <c r="H356" s="248">
        <v>3.3479999999999999</v>
      </c>
      <c r="I356" s="249"/>
      <c r="J356" s="250">
        <f>ROUND(I356*H356,2)</f>
        <v>0</v>
      </c>
      <c r="K356" s="246" t="s">
        <v>153</v>
      </c>
      <c r="L356" s="45"/>
      <c r="M356" s="251" t="s">
        <v>1</v>
      </c>
      <c r="N356" s="252" t="s">
        <v>55</v>
      </c>
      <c r="O356" s="92"/>
      <c r="P356" s="253">
        <f>O356*H356</f>
        <v>0</v>
      </c>
      <c r="Q356" s="253">
        <v>0.079799999999999996</v>
      </c>
      <c r="R356" s="253">
        <f>Q356*H356</f>
        <v>0.26717039999999997</v>
      </c>
      <c r="S356" s="253">
        <v>0</v>
      </c>
      <c r="T356" s="254">
        <f>S356*H356</f>
        <v>0</v>
      </c>
      <c r="U356" s="39"/>
      <c r="V356" s="39"/>
      <c r="W356" s="39"/>
      <c r="X356" s="39"/>
      <c r="Y356" s="39"/>
      <c r="Z356" s="39"/>
      <c r="AA356" s="39"/>
      <c r="AB356" s="39"/>
      <c r="AC356" s="39"/>
      <c r="AD356" s="39"/>
      <c r="AE356" s="39"/>
      <c r="AR356" s="255" t="s">
        <v>154</v>
      </c>
      <c r="AT356" s="255" t="s">
        <v>149</v>
      </c>
      <c r="AU356" s="255" t="s">
        <v>97</v>
      </c>
      <c r="AY356" s="17" t="s">
        <v>146</v>
      </c>
      <c r="BE356" s="256">
        <f>IF(N356="základní",J356,0)</f>
        <v>0</v>
      </c>
      <c r="BF356" s="256">
        <f>IF(N356="snížená",J356,0)</f>
        <v>0</v>
      </c>
      <c r="BG356" s="256">
        <f>IF(N356="zákl. přenesená",J356,0)</f>
        <v>0</v>
      </c>
      <c r="BH356" s="256">
        <f>IF(N356="sníž. přenesená",J356,0)</f>
        <v>0</v>
      </c>
      <c r="BI356" s="256">
        <f>IF(N356="nulová",J356,0)</f>
        <v>0</v>
      </c>
      <c r="BJ356" s="17" t="s">
        <v>23</v>
      </c>
      <c r="BK356" s="256">
        <f>ROUND(I356*H356,2)</f>
        <v>0</v>
      </c>
      <c r="BL356" s="17" t="s">
        <v>154</v>
      </c>
      <c r="BM356" s="255" t="s">
        <v>447</v>
      </c>
    </row>
    <row r="357" s="2" customFormat="1">
      <c r="A357" s="39"/>
      <c r="B357" s="40"/>
      <c r="C357" s="41"/>
      <c r="D357" s="257" t="s">
        <v>156</v>
      </c>
      <c r="E357" s="41"/>
      <c r="F357" s="258" t="s">
        <v>448</v>
      </c>
      <c r="G357" s="41"/>
      <c r="H357" s="41"/>
      <c r="I357" s="155"/>
      <c r="J357" s="41"/>
      <c r="K357" s="41"/>
      <c r="L357" s="45"/>
      <c r="M357" s="259"/>
      <c r="N357" s="260"/>
      <c r="O357" s="92"/>
      <c r="P357" s="92"/>
      <c r="Q357" s="92"/>
      <c r="R357" s="92"/>
      <c r="S357" s="92"/>
      <c r="T357" s="93"/>
      <c r="U357" s="39"/>
      <c r="V357" s="39"/>
      <c r="W357" s="39"/>
      <c r="X357" s="39"/>
      <c r="Y357" s="39"/>
      <c r="Z357" s="39"/>
      <c r="AA357" s="39"/>
      <c r="AB357" s="39"/>
      <c r="AC357" s="39"/>
      <c r="AD357" s="39"/>
      <c r="AE357" s="39"/>
      <c r="AT357" s="17" t="s">
        <v>156</v>
      </c>
      <c r="AU357" s="17" t="s">
        <v>97</v>
      </c>
    </row>
    <row r="358" s="2" customFormat="1">
      <c r="A358" s="39"/>
      <c r="B358" s="40"/>
      <c r="C358" s="41"/>
      <c r="D358" s="257" t="s">
        <v>158</v>
      </c>
      <c r="E358" s="41"/>
      <c r="F358" s="261" t="s">
        <v>429</v>
      </c>
      <c r="G358" s="41"/>
      <c r="H358" s="41"/>
      <c r="I358" s="155"/>
      <c r="J358" s="41"/>
      <c r="K358" s="41"/>
      <c r="L358" s="45"/>
      <c r="M358" s="259"/>
      <c r="N358" s="260"/>
      <c r="O358" s="92"/>
      <c r="P358" s="92"/>
      <c r="Q358" s="92"/>
      <c r="R358" s="92"/>
      <c r="S358" s="92"/>
      <c r="T358" s="93"/>
      <c r="U358" s="39"/>
      <c r="V358" s="39"/>
      <c r="W358" s="39"/>
      <c r="X358" s="39"/>
      <c r="Y358" s="39"/>
      <c r="Z358" s="39"/>
      <c r="AA358" s="39"/>
      <c r="AB358" s="39"/>
      <c r="AC358" s="39"/>
      <c r="AD358" s="39"/>
      <c r="AE358" s="39"/>
      <c r="AT358" s="17" t="s">
        <v>158</v>
      </c>
      <c r="AU358" s="17" t="s">
        <v>97</v>
      </c>
    </row>
    <row r="359" s="13" customFormat="1">
      <c r="A359" s="13"/>
      <c r="B359" s="262"/>
      <c r="C359" s="263"/>
      <c r="D359" s="257" t="s">
        <v>160</v>
      </c>
      <c r="E359" s="264" t="s">
        <v>1</v>
      </c>
      <c r="F359" s="265" t="s">
        <v>430</v>
      </c>
      <c r="G359" s="263"/>
      <c r="H359" s="264" t="s">
        <v>1</v>
      </c>
      <c r="I359" s="266"/>
      <c r="J359" s="263"/>
      <c r="K359" s="263"/>
      <c r="L359" s="267"/>
      <c r="M359" s="268"/>
      <c r="N359" s="269"/>
      <c r="O359" s="269"/>
      <c r="P359" s="269"/>
      <c r="Q359" s="269"/>
      <c r="R359" s="269"/>
      <c r="S359" s="269"/>
      <c r="T359" s="270"/>
      <c r="U359" s="13"/>
      <c r="V359" s="13"/>
      <c r="W359" s="13"/>
      <c r="X359" s="13"/>
      <c r="Y359" s="13"/>
      <c r="Z359" s="13"/>
      <c r="AA359" s="13"/>
      <c r="AB359" s="13"/>
      <c r="AC359" s="13"/>
      <c r="AD359" s="13"/>
      <c r="AE359" s="13"/>
      <c r="AT359" s="271" t="s">
        <v>160</v>
      </c>
      <c r="AU359" s="271" t="s">
        <v>97</v>
      </c>
      <c r="AV359" s="13" t="s">
        <v>23</v>
      </c>
      <c r="AW359" s="13" t="s">
        <v>47</v>
      </c>
      <c r="AX359" s="13" t="s">
        <v>90</v>
      </c>
      <c r="AY359" s="271" t="s">
        <v>146</v>
      </c>
    </row>
    <row r="360" s="13" customFormat="1">
      <c r="A360" s="13"/>
      <c r="B360" s="262"/>
      <c r="C360" s="263"/>
      <c r="D360" s="257" t="s">
        <v>160</v>
      </c>
      <c r="E360" s="264" t="s">
        <v>1</v>
      </c>
      <c r="F360" s="265" t="s">
        <v>443</v>
      </c>
      <c r="G360" s="263"/>
      <c r="H360" s="264" t="s">
        <v>1</v>
      </c>
      <c r="I360" s="266"/>
      <c r="J360" s="263"/>
      <c r="K360" s="263"/>
      <c r="L360" s="267"/>
      <c r="M360" s="268"/>
      <c r="N360" s="269"/>
      <c r="O360" s="269"/>
      <c r="P360" s="269"/>
      <c r="Q360" s="269"/>
      <c r="R360" s="269"/>
      <c r="S360" s="269"/>
      <c r="T360" s="270"/>
      <c r="U360" s="13"/>
      <c r="V360" s="13"/>
      <c r="W360" s="13"/>
      <c r="X360" s="13"/>
      <c r="Y360" s="13"/>
      <c r="Z360" s="13"/>
      <c r="AA360" s="13"/>
      <c r="AB360" s="13"/>
      <c r="AC360" s="13"/>
      <c r="AD360" s="13"/>
      <c r="AE360" s="13"/>
      <c r="AT360" s="271" t="s">
        <v>160</v>
      </c>
      <c r="AU360" s="271" t="s">
        <v>97</v>
      </c>
      <c r="AV360" s="13" t="s">
        <v>23</v>
      </c>
      <c r="AW360" s="13" t="s">
        <v>47</v>
      </c>
      <c r="AX360" s="13" t="s">
        <v>90</v>
      </c>
      <c r="AY360" s="271" t="s">
        <v>146</v>
      </c>
    </row>
    <row r="361" s="14" customFormat="1">
      <c r="A361" s="14"/>
      <c r="B361" s="272"/>
      <c r="C361" s="273"/>
      <c r="D361" s="257" t="s">
        <v>160</v>
      </c>
      <c r="E361" s="274" t="s">
        <v>1</v>
      </c>
      <c r="F361" s="275" t="s">
        <v>444</v>
      </c>
      <c r="G361" s="273"/>
      <c r="H361" s="276">
        <v>3.3479999999999999</v>
      </c>
      <c r="I361" s="277"/>
      <c r="J361" s="273"/>
      <c r="K361" s="273"/>
      <c r="L361" s="278"/>
      <c r="M361" s="279"/>
      <c r="N361" s="280"/>
      <c r="O361" s="280"/>
      <c r="P361" s="280"/>
      <c r="Q361" s="280"/>
      <c r="R361" s="280"/>
      <c r="S361" s="280"/>
      <c r="T361" s="281"/>
      <c r="U361" s="14"/>
      <c r="V361" s="14"/>
      <c r="W361" s="14"/>
      <c r="X361" s="14"/>
      <c r="Y361" s="14"/>
      <c r="Z361" s="14"/>
      <c r="AA361" s="14"/>
      <c r="AB361" s="14"/>
      <c r="AC361" s="14"/>
      <c r="AD361" s="14"/>
      <c r="AE361" s="14"/>
      <c r="AT361" s="282" t="s">
        <v>160</v>
      </c>
      <c r="AU361" s="282" t="s">
        <v>97</v>
      </c>
      <c r="AV361" s="14" t="s">
        <v>97</v>
      </c>
      <c r="AW361" s="14" t="s">
        <v>47</v>
      </c>
      <c r="AX361" s="14" t="s">
        <v>90</v>
      </c>
      <c r="AY361" s="282" t="s">
        <v>146</v>
      </c>
    </row>
    <row r="362" s="2" customFormat="1" ht="21.75" customHeight="1">
      <c r="A362" s="39"/>
      <c r="B362" s="40"/>
      <c r="C362" s="244" t="s">
        <v>449</v>
      </c>
      <c r="D362" s="244" t="s">
        <v>149</v>
      </c>
      <c r="E362" s="245" t="s">
        <v>450</v>
      </c>
      <c r="F362" s="246" t="s">
        <v>451</v>
      </c>
      <c r="G362" s="247" t="s">
        <v>152</v>
      </c>
      <c r="H362" s="248">
        <v>11.16</v>
      </c>
      <c r="I362" s="249"/>
      <c r="J362" s="250">
        <f>ROUND(I362*H362,2)</f>
        <v>0</v>
      </c>
      <c r="K362" s="246" t="s">
        <v>153</v>
      </c>
      <c r="L362" s="45"/>
      <c r="M362" s="251" t="s">
        <v>1</v>
      </c>
      <c r="N362" s="252" t="s">
        <v>55</v>
      </c>
      <c r="O362" s="92"/>
      <c r="P362" s="253">
        <f>O362*H362</f>
        <v>0</v>
      </c>
      <c r="Q362" s="253">
        <v>0.00158</v>
      </c>
      <c r="R362" s="253">
        <f>Q362*H362</f>
        <v>0.017632800000000001</v>
      </c>
      <c r="S362" s="253">
        <v>0</v>
      </c>
      <c r="T362" s="254">
        <f>S362*H362</f>
        <v>0</v>
      </c>
      <c r="U362" s="39"/>
      <c r="V362" s="39"/>
      <c r="W362" s="39"/>
      <c r="X362" s="39"/>
      <c r="Y362" s="39"/>
      <c r="Z362" s="39"/>
      <c r="AA362" s="39"/>
      <c r="AB362" s="39"/>
      <c r="AC362" s="39"/>
      <c r="AD362" s="39"/>
      <c r="AE362" s="39"/>
      <c r="AR362" s="255" t="s">
        <v>154</v>
      </c>
      <c r="AT362" s="255" t="s">
        <v>149</v>
      </c>
      <c r="AU362" s="255" t="s">
        <v>97</v>
      </c>
      <c r="AY362" s="17" t="s">
        <v>146</v>
      </c>
      <c r="BE362" s="256">
        <f>IF(N362="základní",J362,0)</f>
        <v>0</v>
      </c>
      <c r="BF362" s="256">
        <f>IF(N362="snížená",J362,0)</f>
        <v>0</v>
      </c>
      <c r="BG362" s="256">
        <f>IF(N362="zákl. přenesená",J362,0)</f>
        <v>0</v>
      </c>
      <c r="BH362" s="256">
        <f>IF(N362="sníž. přenesená",J362,0)</f>
        <v>0</v>
      </c>
      <c r="BI362" s="256">
        <f>IF(N362="nulová",J362,0)</f>
        <v>0</v>
      </c>
      <c r="BJ362" s="17" t="s">
        <v>23</v>
      </c>
      <c r="BK362" s="256">
        <f>ROUND(I362*H362,2)</f>
        <v>0</v>
      </c>
      <c r="BL362" s="17" t="s">
        <v>154</v>
      </c>
      <c r="BM362" s="255" t="s">
        <v>452</v>
      </c>
    </row>
    <row r="363" s="2" customFormat="1">
      <c r="A363" s="39"/>
      <c r="B363" s="40"/>
      <c r="C363" s="41"/>
      <c r="D363" s="257" t="s">
        <v>156</v>
      </c>
      <c r="E363" s="41"/>
      <c r="F363" s="258" t="s">
        <v>453</v>
      </c>
      <c r="G363" s="41"/>
      <c r="H363" s="41"/>
      <c r="I363" s="155"/>
      <c r="J363" s="41"/>
      <c r="K363" s="41"/>
      <c r="L363" s="45"/>
      <c r="M363" s="259"/>
      <c r="N363" s="260"/>
      <c r="O363" s="92"/>
      <c r="P363" s="92"/>
      <c r="Q363" s="92"/>
      <c r="R363" s="92"/>
      <c r="S363" s="92"/>
      <c r="T363" s="93"/>
      <c r="U363" s="39"/>
      <c r="V363" s="39"/>
      <c r="W363" s="39"/>
      <c r="X363" s="39"/>
      <c r="Y363" s="39"/>
      <c r="Z363" s="39"/>
      <c r="AA363" s="39"/>
      <c r="AB363" s="39"/>
      <c r="AC363" s="39"/>
      <c r="AD363" s="39"/>
      <c r="AE363" s="39"/>
      <c r="AT363" s="17" t="s">
        <v>156</v>
      </c>
      <c r="AU363" s="17" t="s">
        <v>97</v>
      </c>
    </row>
    <row r="364" s="13" customFormat="1">
      <c r="A364" s="13"/>
      <c r="B364" s="262"/>
      <c r="C364" s="263"/>
      <c r="D364" s="257" t="s">
        <v>160</v>
      </c>
      <c r="E364" s="264" t="s">
        <v>1</v>
      </c>
      <c r="F364" s="265" t="s">
        <v>430</v>
      </c>
      <c r="G364" s="263"/>
      <c r="H364" s="264" t="s">
        <v>1</v>
      </c>
      <c r="I364" s="266"/>
      <c r="J364" s="263"/>
      <c r="K364" s="263"/>
      <c r="L364" s="267"/>
      <c r="M364" s="268"/>
      <c r="N364" s="269"/>
      <c r="O364" s="269"/>
      <c r="P364" s="269"/>
      <c r="Q364" s="269"/>
      <c r="R364" s="269"/>
      <c r="S364" s="269"/>
      <c r="T364" s="270"/>
      <c r="U364" s="13"/>
      <c r="V364" s="13"/>
      <c r="W364" s="13"/>
      <c r="X364" s="13"/>
      <c r="Y364" s="13"/>
      <c r="Z364" s="13"/>
      <c r="AA364" s="13"/>
      <c r="AB364" s="13"/>
      <c r="AC364" s="13"/>
      <c r="AD364" s="13"/>
      <c r="AE364" s="13"/>
      <c r="AT364" s="271" t="s">
        <v>160</v>
      </c>
      <c r="AU364" s="271" t="s">
        <v>97</v>
      </c>
      <c r="AV364" s="13" t="s">
        <v>23</v>
      </c>
      <c r="AW364" s="13" t="s">
        <v>47</v>
      </c>
      <c r="AX364" s="13" t="s">
        <v>90</v>
      </c>
      <c r="AY364" s="271" t="s">
        <v>146</v>
      </c>
    </row>
    <row r="365" s="14" customFormat="1">
      <c r="A365" s="14"/>
      <c r="B365" s="272"/>
      <c r="C365" s="273"/>
      <c r="D365" s="257" t="s">
        <v>160</v>
      </c>
      <c r="E365" s="274" t="s">
        <v>1</v>
      </c>
      <c r="F365" s="275" t="s">
        <v>454</v>
      </c>
      <c r="G365" s="273"/>
      <c r="H365" s="276">
        <v>11.16</v>
      </c>
      <c r="I365" s="277"/>
      <c r="J365" s="273"/>
      <c r="K365" s="273"/>
      <c r="L365" s="278"/>
      <c r="M365" s="279"/>
      <c r="N365" s="280"/>
      <c r="O365" s="280"/>
      <c r="P365" s="280"/>
      <c r="Q365" s="280"/>
      <c r="R365" s="280"/>
      <c r="S365" s="280"/>
      <c r="T365" s="281"/>
      <c r="U365" s="14"/>
      <c r="V365" s="14"/>
      <c r="W365" s="14"/>
      <c r="X365" s="14"/>
      <c r="Y365" s="14"/>
      <c r="Z365" s="14"/>
      <c r="AA365" s="14"/>
      <c r="AB365" s="14"/>
      <c r="AC365" s="14"/>
      <c r="AD365" s="14"/>
      <c r="AE365" s="14"/>
      <c r="AT365" s="282" t="s">
        <v>160</v>
      </c>
      <c r="AU365" s="282" t="s">
        <v>97</v>
      </c>
      <c r="AV365" s="14" t="s">
        <v>97</v>
      </c>
      <c r="AW365" s="14" t="s">
        <v>47</v>
      </c>
      <c r="AX365" s="14" t="s">
        <v>90</v>
      </c>
      <c r="AY365" s="282" t="s">
        <v>146</v>
      </c>
    </row>
    <row r="366" s="2" customFormat="1" ht="16.5" customHeight="1">
      <c r="A366" s="39"/>
      <c r="B366" s="40"/>
      <c r="C366" s="244" t="s">
        <v>455</v>
      </c>
      <c r="D366" s="244" t="s">
        <v>149</v>
      </c>
      <c r="E366" s="245" t="s">
        <v>456</v>
      </c>
      <c r="F366" s="246" t="s">
        <v>457</v>
      </c>
      <c r="G366" s="247" t="s">
        <v>152</v>
      </c>
      <c r="H366" s="248">
        <v>11.16</v>
      </c>
      <c r="I366" s="249"/>
      <c r="J366" s="250">
        <f>ROUND(I366*H366,2)</f>
        <v>0</v>
      </c>
      <c r="K366" s="246" t="s">
        <v>153</v>
      </c>
      <c r="L366" s="45"/>
      <c r="M366" s="251" t="s">
        <v>1</v>
      </c>
      <c r="N366" s="252" t="s">
        <v>55</v>
      </c>
      <c r="O366" s="92"/>
      <c r="P366" s="253">
        <f>O366*H366</f>
        <v>0</v>
      </c>
      <c r="Q366" s="253">
        <v>0.00040000000000000002</v>
      </c>
      <c r="R366" s="253">
        <f>Q366*H366</f>
        <v>0.0044640000000000001</v>
      </c>
      <c r="S366" s="253">
        <v>0</v>
      </c>
      <c r="T366" s="254">
        <f>S366*H366</f>
        <v>0</v>
      </c>
      <c r="U366" s="39"/>
      <c r="V366" s="39"/>
      <c r="W366" s="39"/>
      <c r="X366" s="39"/>
      <c r="Y366" s="39"/>
      <c r="Z366" s="39"/>
      <c r="AA366" s="39"/>
      <c r="AB366" s="39"/>
      <c r="AC366" s="39"/>
      <c r="AD366" s="39"/>
      <c r="AE366" s="39"/>
      <c r="AR366" s="255" t="s">
        <v>154</v>
      </c>
      <c r="AT366" s="255" t="s">
        <v>149</v>
      </c>
      <c r="AU366" s="255" t="s">
        <v>97</v>
      </c>
      <c r="AY366" s="17" t="s">
        <v>146</v>
      </c>
      <c r="BE366" s="256">
        <f>IF(N366="základní",J366,0)</f>
        <v>0</v>
      </c>
      <c r="BF366" s="256">
        <f>IF(N366="snížená",J366,0)</f>
        <v>0</v>
      </c>
      <c r="BG366" s="256">
        <f>IF(N366="zákl. přenesená",J366,0)</f>
        <v>0</v>
      </c>
      <c r="BH366" s="256">
        <f>IF(N366="sníž. přenesená",J366,0)</f>
        <v>0</v>
      </c>
      <c r="BI366" s="256">
        <f>IF(N366="nulová",J366,0)</f>
        <v>0</v>
      </c>
      <c r="BJ366" s="17" t="s">
        <v>23</v>
      </c>
      <c r="BK366" s="256">
        <f>ROUND(I366*H366,2)</f>
        <v>0</v>
      </c>
      <c r="BL366" s="17" t="s">
        <v>154</v>
      </c>
      <c r="BM366" s="255" t="s">
        <v>458</v>
      </c>
    </row>
    <row r="367" s="2" customFormat="1">
      <c r="A367" s="39"/>
      <c r="B367" s="40"/>
      <c r="C367" s="41"/>
      <c r="D367" s="257" t="s">
        <v>156</v>
      </c>
      <c r="E367" s="41"/>
      <c r="F367" s="258" t="s">
        <v>459</v>
      </c>
      <c r="G367" s="41"/>
      <c r="H367" s="41"/>
      <c r="I367" s="155"/>
      <c r="J367" s="41"/>
      <c r="K367" s="41"/>
      <c r="L367" s="45"/>
      <c r="M367" s="259"/>
      <c r="N367" s="260"/>
      <c r="O367" s="92"/>
      <c r="P367" s="92"/>
      <c r="Q367" s="92"/>
      <c r="R367" s="92"/>
      <c r="S367" s="92"/>
      <c r="T367" s="93"/>
      <c r="U367" s="39"/>
      <c r="V367" s="39"/>
      <c r="W367" s="39"/>
      <c r="X367" s="39"/>
      <c r="Y367" s="39"/>
      <c r="Z367" s="39"/>
      <c r="AA367" s="39"/>
      <c r="AB367" s="39"/>
      <c r="AC367" s="39"/>
      <c r="AD367" s="39"/>
      <c r="AE367" s="39"/>
      <c r="AT367" s="17" t="s">
        <v>156</v>
      </c>
      <c r="AU367" s="17" t="s">
        <v>97</v>
      </c>
    </row>
    <row r="368" s="13" customFormat="1">
      <c r="A368" s="13"/>
      <c r="B368" s="262"/>
      <c r="C368" s="263"/>
      <c r="D368" s="257" t="s">
        <v>160</v>
      </c>
      <c r="E368" s="264" t="s">
        <v>1</v>
      </c>
      <c r="F368" s="265" t="s">
        <v>430</v>
      </c>
      <c r="G368" s="263"/>
      <c r="H368" s="264" t="s">
        <v>1</v>
      </c>
      <c r="I368" s="266"/>
      <c r="J368" s="263"/>
      <c r="K368" s="263"/>
      <c r="L368" s="267"/>
      <c r="M368" s="268"/>
      <c r="N368" s="269"/>
      <c r="O368" s="269"/>
      <c r="P368" s="269"/>
      <c r="Q368" s="269"/>
      <c r="R368" s="269"/>
      <c r="S368" s="269"/>
      <c r="T368" s="270"/>
      <c r="U368" s="13"/>
      <c r="V368" s="13"/>
      <c r="W368" s="13"/>
      <c r="X368" s="13"/>
      <c r="Y368" s="13"/>
      <c r="Z368" s="13"/>
      <c r="AA368" s="13"/>
      <c r="AB368" s="13"/>
      <c r="AC368" s="13"/>
      <c r="AD368" s="13"/>
      <c r="AE368" s="13"/>
      <c r="AT368" s="271" t="s">
        <v>160</v>
      </c>
      <c r="AU368" s="271" t="s">
        <v>97</v>
      </c>
      <c r="AV368" s="13" t="s">
        <v>23</v>
      </c>
      <c r="AW368" s="13" t="s">
        <v>47</v>
      </c>
      <c r="AX368" s="13" t="s">
        <v>90</v>
      </c>
      <c r="AY368" s="271" t="s">
        <v>146</v>
      </c>
    </row>
    <row r="369" s="14" customFormat="1">
      <c r="A369" s="14"/>
      <c r="B369" s="272"/>
      <c r="C369" s="273"/>
      <c r="D369" s="257" t="s">
        <v>160</v>
      </c>
      <c r="E369" s="274" t="s">
        <v>1</v>
      </c>
      <c r="F369" s="275" t="s">
        <v>454</v>
      </c>
      <c r="G369" s="273"/>
      <c r="H369" s="276">
        <v>11.16</v>
      </c>
      <c r="I369" s="277"/>
      <c r="J369" s="273"/>
      <c r="K369" s="273"/>
      <c r="L369" s="278"/>
      <c r="M369" s="279"/>
      <c r="N369" s="280"/>
      <c r="O369" s="280"/>
      <c r="P369" s="280"/>
      <c r="Q369" s="280"/>
      <c r="R369" s="280"/>
      <c r="S369" s="280"/>
      <c r="T369" s="281"/>
      <c r="U369" s="14"/>
      <c r="V369" s="14"/>
      <c r="W369" s="14"/>
      <c r="X369" s="14"/>
      <c r="Y369" s="14"/>
      <c r="Z369" s="14"/>
      <c r="AA369" s="14"/>
      <c r="AB369" s="14"/>
      <c r="AC369" s="14"/>
      <c r="AD369" s="14"/>
      <c r="AE369" s="14"/>
      <c r="AT369" s="282" t="s">
        <v>160</v>
      </c>
      <c r="AU369" s="282" t="s">
        <v>97</v>
      </c>
      <c r="AV369" s="14" t="s">
        <v>97</v>
      </c>
      <c r="AW369" s="14" t="s">
        <v>47</v>
      </c>
      <c r="AX369" s="14" t="s">
        <v>90</v>
      </c>
      <c r="AY369" s="282" t="s">
        <v>146</v>
      </c>
    </row>
    <row r="370" s="12" customFormat="1" ht="22.8" customHeight="1">
      <c r="A370" s="12"/>
      <c r="B370" s="228"/>
      <c r="C370" s="229"/>
      <c r="D370" s="230" t="s">
        <v>89</v>
      </c>
      <c r="E370" s="242" t="s">
        <v>460</v>
      </c>
      <c r="F370" s="242" t="s">
        <v>461</v>
      </c>
      <c r="G370" s="229"/>
      <c r="H370" s="229"/>
      <c r="I370" s="232"/>
      <c r="J370" s="243">
        <f>BK370</f>
        <v>0</v>
      </c>
      <c r="K370" s="229"/>
      <c r="L370" s="234"/>
      <c r="M370" s="235"/>
      <c r="N370" s="236"/>
      <c r="O370" s="236"/>
      <c r="P370" s="237">
        <f>SUM(P371:P378)</f>
        <v>0</v>
      </c>
      <c r="Q370" s="236"/>
      <c r="R370" s="237">
        <f>SUM(R371:R378)</f>
        <v>0.126</v>
      </c>
      <c r="S370" s="236"/>
      <c r="T370" s="238">
        <f>SUM(T371:T378)</f>
        <v>0</v>
      </c>
      <c r="U370" s="12"/>
      <c r="V370" s="12"/>
      <c r="W370" s="12"/>
      <c r="X370" s="12"/>
      <c r="Y370" s="12"/>
      <c r="Z370" s="12"/>
      <c r="AA370" s="12"/>
      <c r="AB370" s="12"/>
      <c r="AC370" s="12"/>
      <c r="AD370" s="12"/>
      <c r="AE370" s="12"/>
      <c r="AR370" s="239" t="s">
        <v>23</v>
      </c>
      <c r="AT370" s="240" t="s">
        <v>89</v>
      </c>
      <c r="AU370" s="240" t="s">
        <v>23</v>
      </c>
      <c r="AY370" s="239" t="s">
        <v>146</v>
      </c>
      <c r="BK370" s="241">
        <f>SUM(BK371:BK378)</f>
        <v>0</v>
      </c>
    </row>
    <row r="371" s="2" customFormat="1" ht="21.75" customHeight="1">
      <c r="A371" s="39"/>
      <c r="B371" s="40"/>
      <c r="C371" s="244" t="s">
        <v>462</v>
      </c>
      <c r="D371" s="244" t="s">
        <v>149</v>
      </c>
      <c r="E371" s="245" t="s">
        <v>463</v>
      </c>
      <c r="F371" s="246" t="s">
        <v>464</v>
      </c>
      <c r="G371" s="247" t="s">
        <v>332</v>
      </c>
      <c r="H371" s="248">
        <v>1</v>
      </c>
      <c r="I371" s="249"/>
      <c r="J371" s="250">
        <f>ROUND(I371*H371,2)</f>
        <v>0</v>
      </c>
      <c r="K371" s="246" t="s">
        <v>1</v>
      </c>
      <c r="L371" s="45"/>
      <c r="M371" s="251" t="s">
        <v>1</v>
      </c>
      <c r="N371" s="252" t="s">
        <v>55</v>
      </c>
      <c r="O371" s="92"/>
      <c r="P371" s="253">
        <f>O371*H371</f>
        <v>0</v>
      </c>
      <c r="Q371" s="253">
        <v>0.126</v>
      </c>
      <c r="R371" s="253">
        <f>Q371*H371</f>
        <v>0.126</v>
      </c>
      <c r="S371" s="253">
        <v>0</v>
      </c>
      <c r="T371" s="254">
        <f>S371*H371</f>
        <v>0</v>
      </c>
      <c r="U371" s="39"/>
      <c r="V371" s="39"/>
      <c r="W371" s="39"/>
      <c r="X371" s="39"/>
      <c r="Y371" s="39"/>
      <c r="Z371" s="39"/>
      <c r="AA371" s="39"/>
      <c r="AB371" s="39"/>
      <c r="AC371" s="39"/>
      <c r="AD371" s="39"/>
      <c r="AE371" s="39"/>
      <c r="AR371" s="255" t="s">
        <v>154</v>
      </c>
      <c r="AT371" s="255" t="s">
        <v>149</v>
      </c>
      <c r="AU371" s="255" t="s">
        <v>97</v>
      </c>
      <c r="AY371" s="17" t="s">
        <v>146</v>
      </c>
      <c r="BE371" s="256">
        <f>IF(N371="základní",J371,0)</f>
        <v>0</v>
      </c>
      <c r="BF371" s="256">
        <f>IF(N371="snížená",J371,0)</f>
        <v>0</v>
      </c>
      <c r="BG371" s="256">
        <f>IF(N371="zákl. přenesená",J371,0)</f>
        <v>0</v>
      </c>
      <c r="BH371" s="256">
        <f>IF(N371="sníž. přenesená",J371,0)</f>
        <v>0</v>
      </c>
      <c r="BI371" s="256">
        <f>IF(N371="nulová",J371,0)</f>
        <v>0</v>
      </c>
      <c r="BJ371" s="17" t="s">
        <v>23</v>
      </c>
      <c r="BK371" s="256">
        <f>ROUND(I371*H371,2)</f>
        <v>0</v>
      </c>
      <c r="BL371" s="17" t="s">
        <v>154</v>
      </c>
      <c r="BM371" s="255" t="s">
        <v>465</v>
      </c>
    </row>
    <row r="372" s="2" customFormat="1">
      <c r="A372" s="39"/>
      <c r="B372" s="40"/>
      <c r="C372" s="41"/>
      <c r="D372" s="257" t="s">
        <v>156</v>
      </c>
      <c r="E372" s="41"/>
      <c r="F372" s="258" t="s">
        <v>466</v>
      </c>
      <c r="G372" s="41"/>
      <c r="H372" s="41"/>
      <c r="I372" s="155"/>
      <c r="J372" s="41"/>
      <c r="K372" s="41"/>
      <c r="L372" s="45"/>
      <c r="M372" s="259"/>
      <c r="N372" s="260"/>
      <c r="O372" s="92"/>
      <c r="P372" s="92"/>
      <c r="Q372" s="92"/>
      <c r="R372" s="92"/>
      <c r="S372" s="92"/>
      <c r="T372" s="93"/>
      <c r="U372" s="39"/>
      <c r="V372" s="39"/>
      <c r="W372" s="39"/>
      <c r="X372" s="39"/>
      <c r="Y372" s="39"/>
      <c r="Z372" s="39"/>
      <c r="AA372" s="39"/>
      <c r="AB372" s="39"/>
      <c r="AC372" s="39"/>
      <c r="AD372" s="39"/>
      <c r="AE372" s="39"/>
      <c r="AT372" s="17" t="s">
        <v>156</v>
      </c>
      <c r="AU372" s="17" t="s">
        <v>97</v>
      </c>
    </row>
    <row r="373" s="2" customFormat="1">
      <c r="A373" s="39"/>
      <c r="B373" s="40"/>
      <c r="C373" s="41"/>
      <c r="D373" s="257" t="s">
        <v>158</v>
      </c>
      <c r="E373" s="41"/>
      <c r="F373" s="261" t="s">
        <v>467</v>
      </c>
      <c r="G373" s="41"/>
      <c r="H373" s="41"/>
      <c r="I373" s="155"/>
      <c r="J373" s="41"/>
      <c r="K373" s="41"/>
      <c r="L373" s="45"/>
      <c r="M373" s="259"/>
      <c r="N373" s="260"/>
      <c r="O373" s="92"/>
      <c r="P373" s="92"/>
      <c r="Q373" s="92"/>
      <c r="R373" s="92"/>
      <c r="S373" s="92"/>
      <c r="T373" s="93"/>
      <c r="U373" s="39"/>
      <c r="V373" s="39"/>
      <c r="W373" s="39"/>
      <c r="X373" s="39"/>
      <c r="Y373" s="39"/>
      <c r="Z373" s="39"/>
      <c r="AA373" s="39"/>
      <c r="AB373" s="39"/>
      <c r="AC373" s="39"/>
      <c r="AD373" s="39"/>
      <c r="AE373" s="39"/>
      <c r="AT373" s="17" t="s">
        <v>158</v>
      </c>
      <c r="AU373" s="17" t="s">
        <v>97</v>
      </c>
    </row>
    <row r="374" s="13" customFormat="1">
      <c r="A374" s="13"/>
      <c r="B374" s="262"/>
      <c r="C374" s="263"/>
      <c r="D374" s="257" t="s">
        <v>160</v>
      </c>
      <c r="E374" s="264" t="s">
        <v>1</v>
      </c>
      <c r="F374" s="265" t="s">
        <v>468</v>
      </c>
      <c r="G374" s="263"/>
      <c r="H374" s="264" t="s">
        <v>1</v>
      </c>
      <c r="I374" s="266"/>
      <c r="J374" s="263"/>
      <c r="K374" s="263"/>
      <c r="L374" s="267"/>
      <c r="M374" s="268"/>
      <c r="N374" s="269"/>
      <c r="O374" s="269"/>
      <c r="P374" s="269"/>
      <c r="Q374" s="269"/>
      <c r="R374" s="269"/>
      <c r="S374" s="269"/>
      <c r="T374" s="270"/>
      <c r="U374" s="13"/>
      <c r="V374" s="13"/>
      <c r="W374" s="13"/>
      <c r="X374" s="13"/>
      <c r="Y374" s="13"/>
      <c r="Z374" s="13"/>
      <c r="AA374" s="13"/>
      <c r="AB374" s="13"/>
      <c r="AC374" s="13"/>
      <c r="AD374" s="13"/>
      <c r="AE374" s="13"/>
      <c r="AT374" s="271" t="s">
        <v>160</v>
      </c>
      <c r="AU374" s="271" t="s">
        <v>97</v>
      </c>
      <c r="AV374" s="13" t="s">
        <v>23</v>
      </c>
      <c r="AW374" s="13" t="s">
        <v>47</v>
      </c>
      <c r="AX374" s="13" t="s">
        <v>90</v>
      </c>
      <c r="AY374" s="271" t="s">
        <v>146</v>
      </c>
    </row>
    <row r="375" s="14" customFormat="1">
      <c r="A375" s="14"/>
      <c r="B375" s="272"/>
      <c r="C375" s="273"/>
      <c r="D375" s="257" t="s">
        <v>160</v>
      </c>
      <c r="E375" s="274" t="s">
        <v>1</v>
      </c>
      <c r="F375" s="275" t="s">
        <v>23</v>
      </c>
      <c r="G375" s="273"/>
      <c r="H375" s="276">
        <v>1</v>
      </c>
      <c r="I375" s="277"/>
      <c r="J375" s="273"/>
      <c r="K375" s="273"/>
      <c r="L375" s="278"/>
      <c r="M375" s="279"/>
      <c r="N375" s="280"/>
      <c r="O375" s="280"/>
      <c r="P375" s="280"/>
      <c r="Q375" s="280"/>
      <c r="R375" s="280"/>
      <c r="S375" s="280"/>
      <c r="T375" s="281"/>
      <c r="U375" s="14"/>
      <c r="V375" s="14"/>
      <c r="W375" s="14"/>
      <c r="X375" s="14"/>
      <c r="Y375" s="14"/>
      <c r="Z375" s="14"/>
      <c r="AA375" s="14"/>
      <c r="AB375" s="14"/>
      <c r="AC375" s="14"/>
      <c r="AD375" s="14"/>
      <c r="AE375" s="14"/>
      <c r="AT375" s="282" t="s">
        <v>160</v>
      </c>
      <c r="AU375" s="282" t="s">
        <v>97</v>
      </c>
      <c r="AV375" s="14" t="s">
        <v>97</v>
      </c>
      <c r="AW375" s="14" t="s">
        <v>47</v>
      </c>
      <c r="AX375" s="14" t="s">
        <v>90</v>
      </c>
      <c r="AY375" s="282" t="s">
        <v>146</v>
      </c>
    </row>
    <row r="376" s="2" customFormat="1" ht="21.75" customHeight="1">
      <c r="A376" s="39"/>
      <c r="B376" s="40"/>
      <c r="C376" s="244" t="s">
        <v>469</v>
      </c>
      <c r="D376" s="244" t="s">
        <v>149</v>
      </c>
      <c r="E376" s="245" t="s">
        <v>470</v>
      </c>
      <c r="F376" s="246" t="s">
        <v>471</v>
      </c>
      <c r="G376" s="247" t="s">
        <v>212</v>
      </c>
      <c r="H376" s="248">
        <v>0.126</v>
      </c>
      <c r="I376" s="249"/>
      <c r="J376" s="250">
        <f>ROUND(I376*H376,2)</f>
        <v>0</v>
      </c>
      <c r="K376" s="246" t="s">
        <v>153</v>
      </c>
      <c r="L376" s="45"/>
      <c r="M376" s="251" t="s">
        <v>1</v>
      </c>
      <c r="N376" s="252" t="s">
        <v>55</v>
      </c>
      <c r="O376" s="92"/>
      <c r="P376" s="253">
        <f>O376*H376</f>
        <v>0</v>
      </c>
      <c r="Q376" s="253">
        <v>0</v>
      </c>
      <c r="R376" s="253">
        <f>Q376*H376</f>
        <v>0</v>
      </c>
      <c r="S376" s="253">
        <v>0</v>
      </c>
      <c r="T376" s="254">
        <f>S376*H376</f>
        <v>0</v>
      </c>
      <c r="U376" s="39"/>
      <c r="V376" s="39"/>
      <c r="W376" s="39"/>
      <c r="X376" s="39"/>
      <c r="Y376" s="39"/>
      <c r="Z376" s="39"/>
      <c r="AA376" s="39"/>
      <c r="AB376" s="39"/>
      <c r="AC376" s="39"/>
      <c r="AD376" s="39"/>
      <c r="AE376" s="39"/>
      <c r="AR376" s="255" t="s">
        <v>154</v>
      </c>
      <c r="AT376" s="255" t="s">
        <v>149</v>
      </c>
      <c r="AU376" s="255" t="s">
        <v>97</v>
      </c>
      <c r="AY376" s="17" t="s">
        <v>146</v>
      </c>
      <c r="BE376" s="256">
        <f>IF(N376="základní",J376,0)</f>
        <v>0</v>
      </c>
      <c r="BF376" s="256">
        <f>IF(N376="snížená",J376,0)</f>
        <v>0</v>
      </c>
      <c r="BG376" s="256">
        <f>IF(N376="zákl. přenesená",J376,0)</f>
        <v>0</v>
      </c>
      <c r="BH376" s="256">
        <f>IF(N376="sníž. přenesená",J376,0)</f>
        <v>0</v>
      </c>
      <c r="BI376" s="256">
        <f>IF(N376="nulová",J376,0)</f>
        <v>0</v>
      </c>
      <c r="BJ376" s="17" t="s">
        <v>23</v>
      </c>
      <c r="BK376" s="256">
        <f>ROUND(I376*H376,2)</f>
        <v>0</v>
      </c>
      <c r="BL376" s="17" t="s">
        <v>154</v>
      </c>
      <c r="BM376" s="255" t="s">
        <v>472</v>
      </c>
    </row>
    <row r="377" s="2" customFormat="1">
      <c r="A377" s="39"/>
      <c r="B377" s="40"/>
      <c r="C377" s="41"/>
      <c r="D377" s="257" t="s">
        <v>156</v>
      </c>
      <c r="E377" s="41"/>
      <c r="F377" s="258" t="s">
        <v>473</v>
      </c>
      <c r="G377" s="41"/>
      <c r="H377" s="41"/>
      <c r="I377" s="155"/>
      <c r="J377" s="41"/>
      <c r="K377" s="41"/>
      <c r="L377" s="45"/>
      <c r="M377" s="259"/>
      <c r="N377" s="260"/>
      <c r="O377" s="92"/>
      <c r="P377" s="92"/>
      <c r="Q377" s="92"/>
      <c r="R377" s="92"/>
      <c r="S377" s="92"/>
      <c r="T377" s="93"/>
      <c r="U377" s="39"/>
      <c r="V377" s="39"/>
      <c r="W377" s="39"/>
      <c r="X377" s="39"/>
      <c r="Y377" s="39"/>
      <c r="Z377" s="39"/>
      <c r="AA377" s="39"/>
      <c r="AB377" s="39"/>
      <c r="AC377" s="39"/>
      <c r="AD377" s="39"/>
      <c r="AE377" s="39"/>
      <c r="AT377" s="17" t="s">
        <v>156</v>
      </c>
      <c r="AU377" s="17" t="s">
        <v>97</v>
      </c>
    </row>
    <row r="378" s="2" customFormat="1">
      <c r="A378" s="39"/>
      <c r="B378" s="40"/>
      <c r="C378" s="41"/>
      <c r="D378" s="257" t="s">
        <v>158</v>
      </c>
      <c r="E378" s="41"/>
      <c r="F378" s="261" t="s">
        <v>474</v>
      </c>
      <c r="G378" s="41"/>
      <c r="H378" s="41"/>
      <c r="I378" s="155"/>
      <c r="J378" s="41"/>
      <c r="K378" s="41"/>
      <c r="L378" s="45"/>
      <c r="M378" s="259"/>
      <c r="N378" s="260"/>
      <c r="O378" s="92"/>
      <c r="P378" s="92"/>
      <c r="Q378" s="92"/>
      <c r="R378" s="92"/>
      <c r="S378" s="92"/>
      <c r="T378" s="93"/>
      <c r="U378" s="39"/>
      <c r="V378" s="39"/>
      <c r="W378" s="39"/>
      <c r="X378" s="39"/>
      <c r="Y378" s="39"/>
      <c r="Z378" s="39"/>
      <c r="AA378" s="39"/>
      <c r="AB378" s="39"/>
      <c r="AC378" s="39"/>
      <c r="AD378" s="39"/>
      <c r="AE378" s="39"/>
      <c r="AT378" s="17" t="s">
        <v>158</v>
      </c>
      <c r="AU378" s="17" t="s">
        <v>97</v>
      </c>
    </row>
    <row r="379" s="12" customFormat="1" ht="22.8" customHeight="1">
      <c r="A379" s="12"/>
      <c r="B379" s="228"/>
      <c r="C379" s="229"/>
      <c r="D379" s="230" t="s">
        <v>89</v>
      </c>
      <c r="E379" s="242" t="s">
        <v>475</v>
      </c>
      <c r="F379" s="242" t="s">
        <v>476</v>
      </c>
      <c r="G379" s="229"/>
      <c r="H379" s="229"/>
      <c r="I379" s="232"/>
      <c r="J379" s="243">
        <f>BK379</f>
        <v>0</v>
      </c>
      <c r="K379" s="229"/>
      <c r="L379" s="234"/>
      <c r="M379" s="235"/>
      <c r="N379" s="236"/>
      <c r="O379" s="236"/>
      <c r="P379" s="237">
        <f>SUM(P380:P394)</f>
        <v>0</v>
      </c>
      <c r="Q379" s="236"/>
      <c r="R379" s="237">
        <f>SUM(R380:R394)</f>
        <v>0.32971864000000001</v>
      </c>
      <c r="S379" s="236"/>
      <c r="T379" s="238">
        <f>SUM(T380:T394)</f>
        <v>0</v>
      </c>
      <c r="U379" s="12"/>
      <c r="V379" s="12"/>
      <c r="W379" s="12"/>
      <c r="X379" s="12"/>
      <c r="Y379" s="12"/>
      <c r="Z379" s="12"/>
      <c r="AA379" s="12"/>
      <c r="AB379" s="12"/>
      <c r="AC379" s="12"/>
      <c r="AD379" s="12"/>
      <c r="AE379" s="12"/>
      <c r="AR379" s="239" t="s">
        <v>23</v>
      </c>
      <c r="AT379" s="240" t="s">
        <v>89</v>
      </c>
      <c r="AU379" s="240" t="s">
        <v>23</v>
      </c>
      <c r="AY379" s="239" t="s">
        <v>146</v>
      </c>
      <c r="BK379" s="241">
        <f>SUM(BK380:BK394)</f>
        <v>0</v>
      </c>
    </row>
    <row r="380" s="2" customFormat="1" ht="16.5" customHeight="1">
      <c r="A380" s="39"/>
      <c r="B380" s="40"/>
      <c r="C380" s="244" t="s">
        <v>477</v>
      </c>
      <c r="D380" s="244" t="s">
        <v>149</v>
      </c>
      <c r="E380" s="245" t="s">
        <v>478</v>
      </c>
      <c r="F380" s="246" t="s">
        <v>479</v>
      </c>
      <c r="G380" s="247" t="s">
        <v>177</v>
      </c>
      <c r="H380" s="248">
        <v>0.096000000000000002</v>
      </c>
      <c r="I380" s="249"/>
      <c r="J380" s="250">
        <f>ROUND(I380*H380,2)</f>
        <v>0</v>
      </c>
      <c r="K380" s="246" t="s">
        <v>153</v>
      </c>
      <c r="L380" s="45"/>
      <c r="M380" s="251" t="s">
        <v>1</v>
      </c>
      <c r="N380" s="252" t="s">
        <v>55</v>
      </c>
      <c r="O380" s="92"/>
      <c r="P380" s="253">
        <f>O380*H380</f>
        <v>0</v>
      </c>
      <c r="Q380" s="253">
        <v>2.2563399999999998</v>
      </c>
      <c r="R380" s="253">
        <f>Q380*H380</f>
        <v>0.21660863999999999</v>
      </c>
      <c r="S380" s="253">
        <v>0</v>
      </c>
      <c r="T380" s="254">
        <f>S380*H380</f>
        <v>0</v>
      </c>
      <c r="U380" s="39"/>
      <c r="V380" s="39"/>
      <c r="W380" s="39"/>
      <c r="X380" s="39"/>
      <c r="Y380" s="39"/>
      <c r="Z380" s="39"/>
      <c r="AA380" s="39"/>
      <c r="AB380" s="39"/>
      <c r="AC380" s="39"/>
      <c r="AD380" s="39"/>
      <c r="AE380" s="39"/>
      <c r="AR380" s="255" t="s">
        <v>154</v>
      </c>
      <c r="AT380" s="255" t="s">
        <v>149</v>
      </c>
      <c r="AU380" s="255" t="s">
        <v>97</v>
      </c>
      <c r="AY380" s="17" t="s">
        <v>146</v>
      </c>
      <c r="BE380" s="256">
        <f>IF(N380="základní",J380,0)</f>
        <v>0</v>
      </c>
      <c r="BF380" s="256">
        <f>IF(N380="snížená",J380,0)</f>
        <v>0</v>
      </c>
      <c r="BG380" s="256">
        <f>IF(N380="zákl. přenesená",J380,0)</f>
        <v>0</v>
      </c>
      <c r="BH380" s="256">
        <f>IF(N380="sníž. přenesená",J380,0)</f>
        <v>0</v>
      </c>
      <c r="BI380" s="256">
        <f>IF(N380="nulová",J380,0)</f>
        <v>0</v>
      </c>
      <c r="BJ380" s="17" t="s">
        <v>23</v>
      </c>
      <c r="BK380" s="256">
        <f>ROUND(I380*H380,2)</f>
        <v>0</v>
      </c>
      <c r="BL380" s="17" t="s">
        <v>154</v>
      </c>
      <c r="BM380" s="255" t="s">
        <v>480</v>
      </c>
    </row>
    <row r="381" s="2" customFormat="1">
      <c r="A381" s="39"/>
      <c r="B381" s="40"/>
      <c r="C381" s="41"/>
      <c r="D381" s="257" t="s">
        <v>156</v>
      </c>
      <c r="E381" s="41"/>
      <c r="F381" s="258" t="s">
        <v>481</v>
      </c>
      <c r="G381" s="41"/>
      <c r="H381" s="41"/>
      <c r="I381" s="155"/>
      <c r="J381" s="41"/>
      <c r="K381" s="41"/>
      <c r="L381" s="45"/>
      <c r="M381" s="259"/>
      <c r="N381" s="260"/>
      <c r="O381" s="92"/>
      <c r="P381" s="92"/>
      <c r="Q381" s="92"/>
      <c r="R381" s="92"/>
      <c r="S381" s="92"/>
      <c r="T381" s="93"/>
      <c r="U381" s="39"/>
      <c r="V381" s="39"/>
      <c r="W381" s="39"/>
      <c r="X381" s="39"/>
      <c r="Y381" s="39"/>
      <c r="Z381" s="39"/>
      <c r="AA381" s="39"/>
      <c r="AB381" s="39"/>
      <c r="AC381" s="39"/>
      <c r="AD381" s="39"/>
      <c r="AE381" s="39"/>
      <c r="AT381" s="17" t="s">
        <v>156</v>
      </c>
      <c r="AU381" s="17" t="s">
        <v>97</v>
      </c>
    </row>
    <row r="382" s="2" customFormat="1">
      <c r="A382" s="39"/>
      <c r="B382" s="40"/>
      <c r="C382" s="41"/>
      <c r="D382" s="257" t="s">
        <v>158</v>
      </c>
      <c r="E382" s="41"/>
      <c r="F382" s="261" t="s">
        <v>482</v>
      </c>
      <c r="G382" s="41"/>
      <c r="H382" s="41"/>
      <c r="I382" s="155"/>
      <c r="J382" s="41"/>
      <c r="K382" s="41"/>
      <c r="L382" s="45"/>
      <c r="M382" s="259"/>
      <c r="N382" s="260"/>
      <c r="O382" s="92"/>
      <c r="P382" s="92"/>
      <c r="Q382" s="92"/>
      <c r="R382" s="92"/>
      <c r="S382" s="92"/>
      <c r="T382" s="93"/>
      <c r="U382" s="39"/>
      <c r="V382" s="39"/>
      <c r="W382" s="39"/>
      <c r="X382" s="39"/>
      <c r="Y382" s="39"/>
      <c r="Z382" s="39"/>
      <c r="AA382" s="39"/>
      <c r="AB382" s="39"/>
      <c r="AC382" s="39"/>
      <c r="AD382" s="39"/>
      <c r="AE382" s="39"/>
      <c r="AT382" s="17" t="s">
        <v>158</v>
      </c>
      <c r="AU382" s="17" t="s">
        <v>97</v>
      </c>
    </row>
    <row r="383" s="13" customFormat="1">
      <c r="A383" s="13"/>
      <c r="B383" s="262"/>
      <c r="C383" s="263"/>
      <c r="D383" s="257" t="s">
        <v>160</v>
      </c>
      <c r="E383" s="264" t="s">
        <v>1</v>
      </c>
      <c r="F383" s="265" t="s">
        <v>483</v>
      </c>
      <c r="G383" s="263"/>
      <c r="H383" s="264" t="s">
        <v>1</v>
      </c>
      <c r="I383" s="266"/>
      <c r="J383" s="263"/>
      <c r="K383" s="263"/>
      <c r="L383" s="267"/>
      <c r="M383" s="268"/>
      <c r="N383" s="269"/>
      <c r="O383" s="269"/>
      <c r="P383" s="269"/>
      <c r="Q383" s="269"/>
      <c r="R383" s="269"/>
      <c r="S383" s="269"/>
      <c r="T383" s="270"/>
      <c r="U383" s="13"/>
      <c r="V383" s="13"/>
      <c r="W383" s="13"/>
      <c r="X383" s="13"/>
      <c r="Y383" s="13"/>
      <c r="Z383" s="13"/>
      <c r="AA383" s="13"/>
      <c r="AB383" s="13"/>
      <c r="AC383" s="13"/>
      <c r="AD383" s="13"/>
      <c r="AE383" s="13"/>
      <c r="AT383" s="271" t="s">
        <v>160</v>
      </c>
      <c r="AU383" s="271" t="s">
        <v>97</v>
      </c>
      <c r="AV383" s="13" t="s">
        <v>23</v>
      </c>
      <c r="AW383" s="13" t="s">
        <v>47</v>
      </c>
      <c r="AX383" s="13" t="s">
        <v>90</v>
      </c>
      <c r="AY383" s="271" t="s">
        <v>146</v>
      </c>
    </row>
    <row r="384" s="14" customFormat="1">
      <c r="A384" s="14"/>
      <c r="B384" s="272"/>
      <c r="C384" s="273"/>
      <c r="D384" s="257" t="s">
        <v>160</v>
      </c>
      <c r="E384" s="274" t="s">
        <v>1</v>
      </c>
      <c r="F384" s="275" t="s">
        <v>484</v>
      </c>
      <c r="G384" s="273"/>
      <c r="H384" s="276">
        <v>0.096000000000000016</v>
      </c>
      <c r="I384" s="277"/>
      <c r="J384" s="273"/>
      <c r="K384" s="273"/>
      <c r="L384" s="278"/>
      <c r="M384" s="279"/>
      <c r="N384" s="280"/>
      <c r="O384" s="280"/>
      <c r="P384" s="280"/>
      <c r="Q384" s="280"/>
      <c r="R384" s="280"/>
      <c r="S384" s="280"/>
      <c r="T384" s="281"/>
      <c r="U384" s="14"/>
      <c r="V384" s="14"/>
      <c r="W384" s="14"/>
      <c r="X384" s="14"/>
      <c r="Y384" s="14"/>
      <c r="Z384" s="14"/>
      <c r="AA384" s="14"/>
      <c r="AB384" s="14"/>
      <c r="AC384" s="14"/>
      <c r="AD384" s="14"/>
      <c r="AE384" s="14"/>
      <c r="AT384" s="282" t="s">
        <v>160</v>
      </c>
      <c r="AU384" s="282" t="s">
        <v>97</v>
      </c>
      <c r="AV384" s="14" t="s">
        <v>97</v>
      </c>
      <c r="AW384" s="14" t="s">
        <v>47</v>
      </c>
      <c r="AX384" s="14" t="s">
        <v>90</v>
      </c>
      <c r="AY384" s="282" t="s">
        <v>146</v>
      </c>
    </row>
    <row r="385" s="2" customFormat="1" ht="21.75" customHeight="1">
      <c r="A385" s="39"/>
      <c r="B385" s="40"/>
      <c r="C385" s="244" t="s">
        <v>485</v>
      </c>
      <c r="D385" s="244" t="s">
        <v>149</v>
      </c>
      <c r="E385" s="245" t="s">
        <v>486</v>
      </c>
      <c r="F385" s="246" t="s">
        <v>487</v>
      </c>
      <c r="G385" s="247" t="s">
        <v>332</v>
      </c>
      <c r="H385" s="248">
        <v>1</v>
      </c>
      <c r="I385" s="249"/>
      <c r="J385" s="250">
        <f>ROUND(I385*H385,2)</f>
        <v>0</v>
      </c>
      <c r="K385" s="246" t="s">
        <v>153</v>
      </c>
      <c r="L385" s="45"/>
      <c r="M385" s="251" t="s">
        <v>1</v>
      </c>
      <c r="N385" s="252" t="s">
        <v>55</v>
      </c>
      <c r="O385" s="92"/>
      <c r="P385" s="253">
        <f>O385*H385</f>
        <v>0</v>
      </c>
      <c r="Q385" s="253">
        <v>0.00069999999999999999</v>
      </c>
      <c r="R385" s="253">
        <f>Q385*H385</f>
        <v>0.00069999999999999999</v>
      </c>
      <c r="S385" s="253">
        <v>0</v>
      </c>
      <c r="T385" s="254">
        <f>S385*H385</f>
        <v>0</v>
      </c>
      <c r="U385" s="39"/>
      <c r="V385" s="39"/>
      <c r="W385" s="39"/>
      <c r="X385" s="39"/>
      <c r="Y385" s="39"/>
      <c r="Z385" s="39"/>
      <c r="AA385" s="39"/>
      <c r="AB385" s="39"/>
      <c r="AC385" s="39"/>
      <c r="AD385" s="39"/>
      <c r="AE385" s="39"/>
      <c r="AR385" s="255" t="s">
        <v>154</v>
      </c>
      <c r="AT385" s="255" t="s">
        <v>149</v>
      </c>
      <c r="AU385" s="255" t="s">
        <v>97</v>
      </c>
      <c r="AY385" s="17" t="s">
        <v>146</v>
      </c>
      <c r="BE385" s="256">
        <f>IF(N385="základní",J385,0)</f>
        <v>0</v>
      </c>
      <c r="BF385" s="256">
        <f>IF(N385="snížená",J385,0)</f>
        <v>0</v>
      </c>
      <c r="BG385" s="256">
        <f>IF(N385="zákl. přenesená",J385,0)</f>
        <v>0</v>
      </c>
      <c r="BH385" s="256">
        <f>IF(N385="sníž. přenesená",J385,0)</f>
        <v>0</v>
      </c>
      <c r="BI385" s="256">
        <f>IF(N385="nulová",J385,0)</f>
        <v>0</v>
      </c>
      <c r="BJ385" s="17" t="s">
        <v>23</v>
      </c>
      <c r="BK385" s="256">
        <f>ROUND(I385*H385,2)</f>
        <v>0</v>
      </c>
      <c r="BL385" s="17" t="s">
        <v>154</v>
      </c>
      <c r="BM385" s="255" t="s">
        <v>488</v>
      </c>
    </row>
    <row r="386" s="2" customFormat="1">
      <c r="A386" s="39"/>
      <c r="B386" s="40"/>
      <c r="C386" s="41"/>
      <c r="D386" s="257" t="s">
        <v>156</v>
      </c>
      <c r="E386" s="41"/>
      <c r="F386" s="258" t="s">
        <v>489</v>
      </c>
      <c r="G386" s="41"/>
      <c r="H386" s="41"/>
      <c r="I386" s="155"/>
      <c r="J386" s="41"/>
      <c r="K386" s="41"/>
      <c r="L386" s="45"/>
      <c r="M386" s="259"/>
      <c r="N386" s="260"/>
      <c r="O386" s="92"/>
      <c r="P386" s="92"/>
      <c r="Q386" s="92"/>
      <c r="R386" s="92"/>
      <c r="S386" s="92"/>
      <c r="T386" s="93"/>
      <c r="U386" s="39"/>
      <c r="V386" s="39"/>
      <c r="W386" s="39"/>
      <c r="X386" s="39"/>
      <c r="Y386" s="39"/>
      <c r="Z386" s="39"/>
      <c r="AA386" s="39"/>
      <c r="AB386" s="39"/>
      <c r="AC386" s="39"/>
      <c r="AD386" s="39"/>
      <c r="AE386" s="39"/>
      <c r="AT386" s="17" t="s">
        <v>156</v>
      </c>
      <c r="AU386" s="17" t="s">
        <v>97</v>
      </c>
    </row>
    <row r="387" s="2" customFormat="1">
      <c r="A387" s="39"/>
      <c r="B387" s="40"/>
      <c r="C387" s="41"/>
      <c r="D387" s="257" t="s">
        <v>158</v>
      </c>
      <c r="E387" s="41"/>
      <c r="F387" s="261" t="s">
        <v>490</v>
      </c>
      <c r="G387" s="41"/>
      <c r="H387" s="41"/>
      <c r="I387" s="155"/>
      <c r="J387" s="41"/>
      <c r="K387" s="41"/>
      <c r="L387" s="45"/>
      <c r="M387" s="259"/>
      <c r="N387" s="260"/>
      <c r="O387" s="92"/>
      <c r="P387" s="92"/>
      <c r="Q387" s="92"/>
      <c r="R387" s="92"/>
      <c r="S387" s="92"/>
      <c r="T387" s="93"/>
      <c r="U387" s="39"/>
      <c r="V387" s="39"/>
      <c r="W387" s="39"/>
      <c r="X387" s="39"/>
      <c r="Y387" s="39"/>
      <c r="Z387" s="39"/>
      <c r="AA387" s="39"/>
      <c r="AB387" s="39"/>
      <c r="AC387" s="39"/>
      <c r="AD387" s="39"/>
      <c r="AE387" s="39"/>
      <c r="AT387" s="17" t="s">
        <v>158</v>
      </c>
      <c r="AU387" s="17" t="s">
        <v>97</v>
      </c>
    </row>
    <row r="388" s="13" customFormat="1">
      <c r="A388" s="13"/>
      <c r="B388" s="262"/>
      <c r="C388" s="263"/>
      <c r="D388" s="257" t="s">
        <v>160</v>
      </c>
      <c r="E388" s="264" t="s">
        <v>1</v>
      </c>
      <c r="F388" s="265" t="s">
        <v>483</v>
      </c>
      <c r="G388" s="263"/>
      <c r="H388" s="264" t="s">
        <v>1</v>
      </c>
      <c r="I388" s="266"/>
      <c r="J388" s="263"/>
      <c r="K388" s="263"/>
      <c r="L388" s="267"/>
      <c r="M388" s="268"/>
      <c r="N388" s="269"/>
      <c r="O388" s="269"/>
      <c r="P388" s="269"/>
      <c r="Q388" s="269"/>
      <c r="R388" s="269"/>
      <c r="S388" s="269"/>
      <c r="T388" s="270"/>
      <c r="U388" s="13"/>
      <c r="V388" s="13"/>
      <c r="W388" s="13"/>
      <c r="X388" s="13"/>
      <c r="Y388" s="13"/>
      <c r="Z388" s="13"/>
      <c r="AA388" s="13"/>
      <c r="AB388" s="13"/>
      <c r="AC388" s="13"/>
      <c r="AD388" s="13"/>
      <c r="AE388" s="13"/>
      <c r="AT388" s="271" t="s">
        <v>160</v>
      </c>
      <c r="AU388" s="271" t="s">
        <v>97</v>
      </c>
      <c r="AV388" s="13" t="s">
        <v>23</v>
      </c>
      <c r="AW388" s="13" t="s">
        <v>47</v>
      </c>
      <c r="AX388" s="13" t="s">
        <v>90</v>
      </c>
      <c r="AY388" s="271" t="s">
        <v>146</v>
      </c>
    </row>
    <row r="389" s="14" customFormat="1">
      <c r="A389" s="14"/>
      <c r="B389" s="272"/>
      <c r="C389" s="273"/>
      <c r="D389" s="257" t="s">
        <v>160</v>
      </c>
      <c r="E389" s="274" t="s">
        <v>1</v>
      </c>
      <c r="F389" s="275" t="s">
        <v>23</v>
      </c>
      <c r="G389" s="273"/>
      <c r="H389" s="276">
        <v>1</v>
      </c>
      <c r="I389" s="277"/>
      <c r="J389" s="273"/>
      <c r="K389" s="273"/>
      <c r="L389" s="278"/>
      <c r="M389" s="279"/>
      <c r="N389" s="280"/>
      <c r="O389" s="280"/>
      <c r="P389" s="280"/>
      <c r="Q389" s="280"/>
      <c r="R389" s="280"/>
      <c r="S389" s="280"/>
      <c r="T389" s="281"/>
      <c r="U389" s="14"/>
      <c r="V389" s="14"/>
      <c r="W389" s="14"/>
      <c r="X389" s="14"/>
      <c r="Y389" s="14"/>
      <c r="Z389" s="14"/>
      <c r="AA389" s="14"/>
      <c r="AB389" s="14"/>
      <c r="AC389" s="14"/>
      <c r="AD389" s="14"/>
      <c r="AE389" s="14"/>
      <c r="AT389" s="282" t="s">
        <v>160</v>
      </c>
      <c r="AU389" s="282" t="s">
        <v>97</v>
      </c>
      <c r="AV389" s="14" t="s">
        <v>97</v>
      </c>
      <c r="AW389" s="14" t="s">
        <v>47</v>
      </c>
      <c r="AX389" s="14" t="s">
        <v>90</v>
      </c>
      <c r="AY389" s="282" t="s">
        <v>146</v>
      </c>
    </row>
    <row r="390" s="2" customFormat="1" ht="21.75" customHeight="1">
      <c r="A390" s="39"/>
      <c r="B390" s="40"/>
      <c r="C390" s="244" t="s">
        <v>491</v>
      </c>
      <c r="D390" s="244" t="s">
        <v>149</v>
      </c>
      <c r="E390" s="245" t="s">
        <v>492</v>
      </c>
      <c r="F390" s="246" t="s">
        <v>493</v>
      </c>
      <c r="G390" s="247" t="s">
        <v>332</v>
      </c>
      <c r="H390" s="248">
        <v>1</v>
      </c>
      <c r="I390" s="249"/>
      <c r="J390" s="250">
        <f>ROUND(I390*H390,2)</f>
        <v>0</v>
      </c>
      <c r="K390" s="246" t="s">
        <v>153</v>
      </c>
      <c r="L390" s="45"/>
      <c r="M390" s="251" t="s">
        <v>1</v>
      </c>
      <c r="N390" s="252" t="s">
        <v>55</v>
      </c>
      <c r="O390" s="92"/>
      <c r="P390" s="253">
        <f>O390*H390</f>
        <v>0</v>
      </c>
      <c r="Q390" s="253">
        <v>0.11241</v>
      </c>
      <c r="R390" s="253">
        <f>Q390*H390</f>
        <v>0.11241</v>
      </c>
      <c r="S390" s="253">
        <v>0</v>
      </c>
      <c r="T390" s="254">
        <f>S390*H390</f>
        <v>0</v>
      </c>
      <c r="U390" s="39"/>
      <c r="V390" s="39"/>
      <c r="W390" s="39"/>
      <c r="X390" s="39"/>
      <c r="Y390" s="39"/>
      <c r="Z390" s="39"/>
      <c r="AA390" s="39"/>
      <c r="AB390" s="39"/>
      <c r="AC390" s="39"/>
      <c r="AD390" s="39"/>
      <c r="AE390" s="39"/>
      <c r="AR390" s="255" t="s">
        <v>154</v>
      </c>
      <c r="AT390" s="255" t="s">
        <v>149</v>
      </c>
      <c r="AU390" s="255" t="s">
        <v>97</v>
      </c>
      <c r="AY390" s="17" t="s">
        <v>146</v>
      </c>
      <c r="BE390" s="256">
        <f>IF(N390="základní",J390,0)</f>
        <v>0</v>
      </c>
      <c r="BF390" s="256">
        <f>IF(N390="snížená",J390,0)</f>
        <v>0</v>
      </c>
      <c r="BG390" s="256">
        <f>IF(N390="zákl. přenesená",J390,0)</f>
        <v>0</v>
      </c>
      <c r="BH390" s="256">
        <f>IF(N390="sníž. přenesená",J390,0)</f>
        <v>0</v>
      </c>
      <c r="BI390" s="256">
        <f>IF(N390="nulová",J390,0)</f>
        <v>0</v>
      </c>
      <c r="BJ390" s="17" t="s">
        <v>23</v>
      </c>
      <c r="BK390" s="256">
        <f>ROUND(I390*H390,2)</f>
        <v>0</v>
      </c>
      <c r="BL390" s="17" t="s">
        <v>154</v>
      </c>
      <c r="BM390" s="255" t="s">
        <v>494</v>
      </c>
    </row>
    <row r="391" s="2" customFormat="1">
      <c r="A391" s="39"/>
      <c r="B391" s="40"/>
      <c r="C391" s="41"/>
      <c r="D391" s="257" t="s">
        <v>156</v>
      </c>
      <c r="E391" s="41"/>
      <c r="F391" s="258" t="s">
        <v>495</v>
      </c>
      <c r="G391" s="41"/>
      <c r="H391" s="41"/>
      <c r="I391" s="155"/>
      <c r="J391" s="41"/>
      <c r="K391" s="41"/>
      <c r="L391" s="45"/>
      <c r="M391" s="259"/>
      <c r="N391" s="260"/>
      <c r="O391" s="92"/>
      <c r="P391" s="92"/>
      <c r="Q391" s="92"/>
      <c r="R391" s="92"/>
      <c r="S391" s="92"/>
      <c r="T391" s="93"/>
      <c r="U391" s="39"/>
      <c r="V391" s="39"/>
      <c r="W391" s="39"/>
      <c r="X391" s="39"/>
      <c r="Y391" s="39"/>
      <c r="Z391" s="39"/>
      <c r="AA391" s="39"/>
      <c r="AB391" s="39"/>
      <c r="AC391" s="39"/>
      <c r="AD391" s="39"/>
      <c r="AE391" s="39"/>
      <c r="AT391" s="17" t="s">
        <v>156</v>
      </c>
      <c r="AU391" s="17" t="s">
        <v>97</v>
      </c>
    </row>
    <row r="392" s="2" customFormat="1">
      <c r="A392" s="39"/>
      <c r="B392" s="40"/>
      <c r="C392" s="41"/>
      <c r="D392" s="257" t="s">
        <v>158</v>
      </c>
      <c r="E392" s="41"/>
      <c r="F392" s="261" t="s">
        <v>496</v>
      </c>
      <c r="G392" s="41"/>
      <c r="H392" s="41"/>
      <c r="I392" s="155"/>
      <c r="J392" s="41"/>
      <c r="K392" s="41"/>
      <c r="L392" s="45"/>
      <c r="M392" s="259"/>
      <c r="N392" s="260"/>
      <c r="O392" s="92"/>
      <c r="P392" s="92"/>
      <c r="Q392" s="92"/>
      <c r="R392" s="92"/>
      <c r="S392" s="92"/>
      <c r="T392" s="93"/>
      <c r="U392" s="39"/>
      <c r="V392" s="39"/>
      <c r="W392" s="39"/>
      <c r="X392" s="39"/>
      <c r="Y392" s="39"/>
      <c r="Z392" s="39"/>
      <c r="AA392" s="39"/>
      <c r="AB392" s="39"/>
      <c r="AC392" s="39"/>
      <c r="AD392" s="39"/>
      <c r="AE392" s="39"/>
      <c r="AT392" s="17" t="s">
        <v>158</v>
      </c>
      <c r="AU392" s="17" t="s">
        <v>97</v>
      </c>
    </row>
    <row r="393" s="13" customFormat="1">
      <c r="A393" s="13"/>
      <c r="B393" s="262"/>
      <c r="C393" s="263"/>
      <c r="D393" s="257" t="s">
        <v>160</v>
      </c>
      <c r="E393" s="264" t="s">
        <v>1</v>
      </c>
      <c r="F393" s="265" t="s">
        <v>483</v>
      </c>
      <c r="G393" s="263"/>
      <c r="H393" s="264" t="s">
        <v>1</v>
      </c>
      <c r="I393" s="266"/>
      <c r="J393" s="263"/>
      <c r="K393" s="263"/>
      <c r="L393" s="267"/>
      <c r="M393" s="268"/>
      <c r="N393" s="269"/>
      <c r="O393" s="269"/>
      <c r="P393" s="269"/>
      <c r="Q393" s="269"/>
      <c r="R393" s="269"/>
      <c r="S393" s="269"/>
      <c r="T393" s="270"/>
      <c r="U393" s="13"/>
      <c r="V393" s="13"/>
      <c r="W393" s="13"/>
      <c r="X393" s="13"/>
      <c r="Y393" s="13"/>
      <c r="Z393" s="13"/>
      <c r="AA393" s="13"/>
      <c r="AB393" s="13"/>
      <c r="AC393" s="13"/>
      <c r="AD393" s="13"/>
      <c r="AE393" s="13"/>
      <c r="AT393" s="271" t="s">
        <v>160</v>
      </c>
      <c r="AU393" s="271" t="s">
        <v>97</v>
      </c>
      <c r="AV393" s="13" t="s">
        <v>23</v>
      </c>
      <c r="AW393" s="13" t="s">
        <v>47</v>
      </c>
      <c r="AX393" s="13" t="s">
        <v>90</v>
      </c>
      <c r="AY393" s="271" t="s">
        <v>146</v>
      </c>
    </row>
    <row r="394" s="14" customFormat="1">
      <c r="A394" s="14"/>
      <c r="B394" s="272"/>
      <c r="C394" s="273"/>
      <c r="D394" s="257" t="s">
        <v>160</v>
      </c>
      <c r="E394" s="274" t="s">
        <v>1</v>
      </c>
      <c r="F394" s="275" t="s">
        <v>23</v>
      </c>
      <c r="G394" s="273"/>
      <c r="H394" s="276">
        <v>1</v>
      </c>
      <c r="I394" s="277"/>
      <c r="J394" s="273"/>
      <c r="K394" s="273"/>
      <c r="L394" s="278"/>
      <c r="M394" s="279"/>
      <c r="N394" s="280"/>
      <c r="O394" s="280"/>
      <c r="P394" s="280"/>
      <c r="Q394" s="280"/>
      <c r="R394" s="280"/>
      <c r="S394" s="280"/>
      <c r="T394" s="281"/>
      <c r="U394" s="14"/>
      <c r="V394" s="14"/>
      <c r="W394" s="14"/>
      <c r="X394" s="14"/>
      <c r="Y394" s="14"/>
      <c r="Z394" s="14"/>
      <c r="AA394" s="14"/>
      <c r="AB394" s="14"/>
      <c r="AC394" s="14"/>
      <c r="AD394" s="14"/>
      <c r="AE394" s="14"/>
      <c r="AT394" s="282" t="s">
        <v>160</v>
      </c>
      <c r="AU394" s="282" t="s">
        <v>97</v>
      </c>
      <c r="AV394" s="14" t="s">
        <v>97</v>
      </c>
      <c r="AW394" s="14" t="s">
        <v>47</v>
      </c>
      <c r="AX394" s="14" t="s">
        <v>90</v>
      </c>
      <c r="AY394" s="282" t="s">
        <v>146</v>
      </c>
    </row>
    <row r="395" s="12" customFormat="1" ht="22.8" customHeight="1">
      <c r="A395" s="12"/>
      <c r="B395" s="228"/>
      <c r="C395" s="229"/>
      <c r="D395" s="230" t="s">
        <v>89</v>
      </c>
      <c r="E395" s="242" t="s">
        <v>209</v>
      </c>
      <c r="F395" s="242" t="s">
        <v>497</v>
      </c>
      <c r="G395" s="229"/>
      <c r="H395" s="229"/>
      <c r="I395" s="232"/>
      <c r="J395" s="243">
        <f>BK395</f>
        <v>0</v>
      </c>
      <c r="K395" s="229"/>
      <c r="L395" s="234"/>
      <c r="M395" s="235"/>
      <c r="N395" s="236"/>
      <c r="O395" s="236"/>
      <c r="P395" s="237">
        <f>P396</f>
        <v>0</v>
      </c>
      <c r="Q395" s="236"/>
      <c r="R395" s="237">
        <f>R396</f>
        <v>0</v>
      </c>
      <c r="S395" s="236"/>
      <c r="T395" s="238">
        <f>T396</f>
        <v>5.226</v>
      </c>
      <c r="U395" s="12"/>
      <c r="V395" s="12"/>
      <c r="W395" s="12"/>
      <c r="X395" s="12"/>
      <c r="Y395" s="12"/>
      <c r="Z395" s="12"/>
      <c r="AA395" s="12"/>
      <c r="AB395" s="12"/>
      <c r="AC395" s="12"/>
      <c r="AD395" s="12"/>
      <c r="AE395" s="12"/>
      <c r="AR395" s="239" t="s">
        <v>23</v>
      </c>
      <c r="AT395" s="240" t="s">
        <v>89</v>
      </c>
      <c r="AU395" s="240" t="s">
        <v>23</v>
      </c>
      <c r="AY395" s="239" t="s">
        <v>146</v>
      </c>
      <c r="BK395" s="241">
        <f>BK396</f>
        <v>0</v>
      </c>
    </row>
    <row r="396" s="12" customFormat="1" ht="20.88" customHeight="1">
      <c r="A396" s="12"/>
      <c r="B396" s="228"/>
      <c r="C396" s="229"/>
      <c r="D396" s="230" t="s">
        <v>89</v>
      </c>
      <c r="E396" s="242" t="s">
        <v>498</v>
      </c>
      <c r="F396" s="242" t="s">
        <v>499</v>
      </c>
      <c r="G396" s="229"/>
      <c r="H396" s="229"/>
      <c r="I396" s="232"/>
      <c r="J396" s="243">
        <f>BK396</f>
        <v>0</v>
      </c>
      <c r="K396" s="229"/>
      <c r="L396" s="234"/>
      <c r="M396" s="235"/>
      <c r="N396" s="236"/>
      <c r="O396" s="236"/>
      <c r="P396" s="237">
        <f>SUM(P397:P457)</f>
        <v>0</v>
      </c>
      <c r="Q396" s="236"/>
      <c r="R396" s="237">
        <f>SUM(R397:R457)</f>
        <v>0</v>
      </c>
      <c r="S396" s="236"/>
      <c r="T396" s="238">
        <f>SUM(T397:T457)</f>
        <v>5.226</v>
      </c>
      <c r="U396" s="12"/>
      <c r="V396" s="12"/>
      <c r="W396" s="12"/>
      <c r="X396" s="12"/>
      <c r="Y396" s="12"/>
      <c r="Z396" s="12"/>
      <c r="AA396" s="12"/>
      <c r="AB396" s="12"/>
      <c r="AC396" s="12"/>
      <c r="AD396" s="12"/>
      <c r="AE396" s="12"/>
      <c r="AR396" s="239" t="s">
        <v>23</v>
      </c>
      <c r="AT396" s="240" t="s">
        <v>89</v>
      </c>
      <c r="AU396" s="240" t="s">
        <v>97</v>
      </c>
      <c r="AY396" s="239" t="s">
        <v>146</v>
      </c>
      <c r="BK396" s="241">
        <f>SUM(BK397:BK457)</f>
        <v>0</v>
      </c>
    </row>
    <row r="397" s="2" customFormat="1" ht="21.75" customHeight="1">
      <c r="A397" s="39"/>
      <c r="B397" s="40"/>
      <c r="C397" s="244" t="s">
        <v>500</v>
      </c>
      <c r="D397" s="244" t="s">
        <v>149</v>
      </c>
      <c r="E397" s="245" t="s">
        <v>501</v>
      </c>
      <c r="F397" s="246" t="s">
        <v>502</v>
      </c>
      <c r="G397" s="247" t="s">
        <v>332</v>
      </c>
      <c r="H397" s="248">
        <v>1</v>
      </c>
      <c r="I397" s="249"/>
      <c r="J397" s="250">
        <f>ROUND(I397*H397,2)</f>
        <v>0</v>
      </c>
      <c r="K397" s="246" t="s">
        <v>153</v>
      </c>
      <c r="L397" s="45"/>
      <c r="M397" s="251" t="s">
        <v>1</v>
      </c>
      <c r="N397" s="252" t="s">
        <v>55</v>
      </c>
      <c r="O397" s="92"/>
      <c r="P397" s="253">
        <f>O397*H397</f>
        <v>0</v>
      </c>
      <c r="Q397" s="253">
        <v>0</v>
      </c>
      <c r="R397" s="253">
        <f>Q397*H397</f>
        <v>0</v>
      </c>
      <c r="S397" s="253">
        <v>0.082000000000000003</v>
      </c>
      <c r="T397" s="254">
        <f>S397*H397</f>
        <v>0.082000000000000003</v>
      </c>
      <c r="U397" s="39"/>
      <c r="V397" s="39"/>
      <c r="W397" s="39"/>
      <c r="X397" s="39"/>
      <c r="Y397" s="39"/>
      <c r="Z397" s="39"/>
      <c r="AA397" s="39"/>
      <c r="AB397" s="39"/>
      <c r="AC397" s="39"/>
      <c r="AD397" s="39"/>
      <c r="AE397" s="39"/>
      <c r="AR397" s="255" t="s">
        <v>154</v>
      </c>
      <c r="AT397" s="255" t="s">
        <v>149</v>
      </c>
      <c r="AU397" s="255" t="s">
        <v>169</v>
      </c>
      <c r="AY397" s="17" t="s">
        <v>146</v>
      </c>
      <c r="BE397" s="256">
        <f>IF(N397="základní",J397,0)</f>
        <v>0</v>
      </c>
      <c r="BF397" s="256">
        <f>IF(N397="snížená",J397,0)</f>
        <v>0</v>
      </c>
      <c r="BG397" s="256">
        <f>IF(N397="zákl. přenesená",J397,0)</f>
        <v>0</v>
      </c>
      <c r="BH397" s="256">
        <f>IF(N397="sníž. přenesená",J397,0)</f>
        <v>0</v>
      </c>
      <c r="BI397" s="256">
        <f>IF(N397="nulová",J397,0)</f>
        <v>0</v>
      </c>
      <c r="BJ397" s="17" t="s">
        <v>23</v>
      </c>
      <c r="BK397" s="256">
        <f>ROUND(I397*H397,2)</f>
        <v>0</v>
      </c>
      <c r="BL397" s="17" t="s">
        <v>154</v>
      </c>
      <c r="BM397" s="255" t="s">
        <v>503</v>
      </c>
    </row>
    <row r="398" s="2" customFormat="1">
      <c r="A398" s="39"/>
      <c r="B398" s="40"/>
      <c r="C398" s="41"/>
      <c r="D398" s="257" t="s">
        <v>156</v>
      </c>
      <c r="E398" s="41"/>
      <c r="F398" s="258" t="s">
        <v>504</v>
      </c>
      <c r="G398" s="41"/>
      <c r="H398" s="41"/>
      <c r="I398" s="155"/>
      <c r="J398" s="41"/>
      <c r="K398" s="41"/>
      <c r="L398" s="45"/>
      <c r="M398" s="259"/>
      <c r="N398" s="260"/>
      <c r="O398" s="92"/>
      <c r="P398" s="92"/>
      <c r="Q398" s="92"/>
      <c r="R398" s="92"/>
      <c r="S398" s="92"/>
      <c r="T398" s="93"/>
      <c r="U398" s="39"/>
      <c r="V398" s="39"/>
      <c r="W398" s="39"/>
      <c r="X398" s="39"/>
      <c r="Y398" s="39"/>
      <c r="Z398" s="39"/>
      <c r="AA398" s="39"/>
      <c r="AB398" s="39"/>
      <c r="AC398" s="39"/>
      <c r="AD398" s="39"/>
      <c r="AE398" s="39"/>
      <c r="AT398" s="17" t="s">
        <v>156</v>
      </c>
      <c r="AU398" s="17" t="s">
        <v>169</v>
      </c>
    </row>
    <row r="399" s="2" customFormat="1">
      <c r="A399" s="39"/>
      <c r="B399" s="40"/>
      <c r="C399" s="41"/>
      <c r="D399" s="257" t="s">
        <v>158</v>
      </c>
      <c r="E399" s="41"/>
      <c r="F399" s="261" t="s">
        <v>505</v>
      </c>
      <c r="G399" s="41"/>
      <c r="H399" s="41"/>
      <c r="I399" s="155"/>
      <c r="J399" s="41"/>
      <c r="K399" s="41"/>
      <c r="L399" s="45"/>
      <c r="M399" s="259"/>
      <c r="N399" s="260"/>
      <c r="O399" s="92"/>
      <c r="P399" s="92"/>
      <c r="Q399" s="92"/>
      <c r="R399" s="92"/>
      <c r="S399" s="92"/>
      <c r="T399" s="93"/>
      <c r="U399" s="39"/>
      <c r="V399" s="39"/>
      <c r="W399" s="39"/>
      <c r="X399" s="39"/>
      <c r="Y399" s="39"/>
      <c r="Z399" s="39"/>
      <c r="AA399" s="39"/>
      <c r="AB399" s="39"/>
      <c r="AC399" s="39"/>
      <c r="AD399" s="39"/>
      <c r="AE399" s="39"/>
      <c r="AT399" s="17" t="s">
        <v>158</v>
      </c>
      <c r="AU399" s="17" t="s">
        <v>169</v>
      </c>
    </row>
    <row r="400" s="13" customFormat="1">
      <c r="A400" s="13"/>
      <c r="B400" s="262"/>
      <c r="C400" s="263"/>
      <c r="D400" s="257" t="s">
        <v>160</v>
      </c>
      <c r="E400" s="264" t="s">
        <v>1</v>
      </c>
      <c r="F400" s="265" t="s">
        <v>506</v>
      </c>
      <c r="G400" s="263"/>
      <c r="H400" s="264" t="s">
        <v>1</v>
      </c>
      <c r="I400" s="266"/>
      <c r="J400" s="263"/>
      <c r="K400" s="263"/>
      <c r="L400" s="267"/>
      <c r="M400" s="268"/>
      <c r="N400" s="269"/>
      <c r="O400" s="269"/>
      <c r="P400" s="269"/>
      <c r="Q400" s="269"/>
      <c r="R400" s="269"/>
      <c r="S400" s="269"/>
      <c r="T400" s="270"/>
      <c r="U400" s="13"/>
      <c r="V400" s="13"/>
      <c r="W400" s="13"/>
      <c r="X400" s="13"/>
      <c r="Y400" s="13"/>
      <c r="Z400" s="13"/>
      <c r="AA400" s="13"/>
      <c r="AB400" s="13"/>
      <c r="AC400" s="13"/>
      <c r="AD400" s="13"/>
      <c r="AE400" s="13"/>
      <c r="AT400" s="271" t="s">
        <v>160</v>
      </c>
      <c r="AU400" s="271" t="s">
        <v>169</v>
      </c>
      <c r="AV400" s="13" t="s">
        <v>23</v>
      </c>
      <c r="AW400" s="13" t="s">
        <v>47</v>
      </c>
      <c r="AX400" s="13" t="s">
        <v>90</v>
      </c>
      <c r="AY400" s="271" t="s">
        <v>146</v>
      </c>
    </row>
    <row r="401" s="14" customFormat="1">
      <c r="A401" s="14"/>
      <c r="B401" s="272"/>
      <c r="C401" s="273"/>
      <c r="D401" s="257" t="s">
        <v>160</v>
      </c>
      <c r="E401" s="274" t="s">
        <v>1</v>
      </c>
      <c r="F401" s="275" t="s">
        <v>23</v>
      </c>
      <c r="G401" s="273"/>
      <c r="H401" s="276">
        <v>1</v>
      </c>
      <c r="I401" s="277"/>
      <c r="J401" s="273"/>
      <c r="K401" s="273"/>
      <c r="L401" s="278"/>
      <c r="M401" s="279"/>
      <c r="N401" s="280"/>
      <c r="O401" s="280"/>
      <c r="P401" s="280"/>
      <c r="Q401" s="280"/>
      <c r="R401" s="280"/>
      <c r="S401" s="280"/>
      <c r="T401" s="281"/>
      <c r="U401" s="14"/>
      <c r="V401" s="14"/>
      <c r="W401" s="14"/>
      <c r="X401" s="14"/>
      <c r="Y401" s="14"/>
      <c r="Z401" s="14"/>
      <c r="AA401" s="14"/>
      <c r="AB401" s="14"/>
      <c r="AC401" s="14"/>
      <c r="AD401" s="14"/>
      <c r="AE401" s="14"/>
      <c r="AT401" s="282" t="s">
        <v>160</v>
      </c>
      <c r="AU401" s="282" t="s">
        <v>169</v>
      </c>
      <c r="AV401" s="14" t="s">
        <v>97</v>
      </c>
      <c r="AW401" s="14" t="s">
        <v>47</v>
      </c>
      <c r="AX401" s="14" t="s">
        <v>90</v>
      </c>
      <c r="AY401" s="282" t="s">
        <v>146</v>
      </c>
    </row>
    <row r="402" s="2" customFormat="1" ht="21.75" customHeight="1">
      <c r="A402" s="39"/>
      <c r="B402" s="40"/>
      <c r="C402" s="244" t="s">
        <v>507</v>
      </c>
      <c r="D402" s="244" t="s">
        <v>149</v>
      </c>
      <c r="E402" s="245" t="s">
        <v>508</v>
      </c>
      <c r="F402" s="246" t="s">
        <v>509</v>
      </c>
      <c r="G402" s="247" t="s">
        <v>152</v>
      </c>
      <c r="H402" s="248">
        <v>5.7000000000000002</v>
      </c>
      <c r="I402" s="249"/>
      <c r="J402" s="250">
        <f>ROUND(I402*H402,2)</f>
        <v>0</v>
      </c>
      <c r="K402" s="246" t="s">
        <v>153</v>
      </c>
      <c r="L402" s="45"/>
      <c r="M402" s="251" t="s">
        <v>1</v>
      </c>
      <c r="N402" s="252" t="s">
        <v>55</v>
      </c>
      <c r="O402" s="92"/>
      <c r="P402" s="253">
        <f>O402*H402</f>
        <v>0</v>
      </c>
      <c r="Q402" s="253">
        <v>0</v>
      </c>
      <c r="R402" s="253">
        <f>Q402*H402</f>
        <v>0</v>
      </c>
      <c r="S402" s="253">
        <v>0.29499999999999998</v>
      </c>
      <c r="T402" s="254">
        <f>S402*H402</f>
        <v>1.6815</v>
      </c>
      <c r="U402" s="39"/>
      <c r="V402" s="39"/>
      <c r="W402" s="39"/>
      <c r="X402" s="39"/>
      <c r="Y402" s="39"/>
      <c r="Z402" s="39"/>
      <c r="AA402" s="39"/>
      <c r="AB402" s="39"/>
      <c r="AC402" s="39"/>
      <c r="AD402" s="39"/>
      <c r="AE402" s="39"/>
      <c r="AR402" s="255" t="s">
        <v>154</v>
      </c>
      <c r="AT402" s="255" t="s">
        <v>149</v>
      </c>
      <c r="AU402" s="255" t="s">
        <v>169</v>
      </c>
      <c r="AY402" s="17" t="s">
        <v>146</v>
      </c>
      <c r="BE402" s="256">
        <f>IF(N402="základní",J402,0)</f>
        <v>0</v>
      </c>
      <c r="BF402" s="256">
        <f>IF(N402="snížená",J402,0)</f>
        <v>0</v>
      </c>
      <c r="BG402" s="256">
        <f>IF(N402="zákl. přenesená",J402,0)</f>
        <v>0</v>
      </c>
      <c r="BH402" s="256">
        <f>IF(N402="sníž. přenesená",J402,0)</f>
        <v>0</v>
      </c>
      <c r="BI402" s="256">
        <f>IF(N402="nulová",J402,0)</f>
        <v>0</v>
      </c>
      <c r="BJ402" s="17" t="s">
        <v>23</v>
      </c>
      <c r="BK402" s="256">
        <f>ROUND(I402*H402,2)</f>
        <v>0</v>
      </c>
      <c r="BL402" s="17" t="s">
        <v>154</v>
      </c>
      <c r="BM402" s="255" t="s">
        <v>510</v>
      </c>
    </row>
    <row r="403" s="2" customFormat="1">
      <c r="A403" s="39"/>
      <c r="B403" s="40"/>
      <c r="C403" s="41"/>
      <c r="D403" s="257" t="s">
        <v>156</v>
      </c>
      <c r="E403" s="41"/>
      <c r="F403" s="258" t="s">
        <v>511</v>
      </c>
      <c r="G403" s="41"/>
      <c r="H403" s="41"/>
      <c r="I403" s="155"/>
      <c r="J403" s="41"/>
      <c r="K403" s="41"/>
      <c r="L403" s="45"/>
      <c r="M403" s="259"/>
      <c r="N403" s="260"/>
      <c r="O403" s="92"/>
      <c r="P403" s="92"/>
      <c r="Q403" s="92"/>
      <c r="R403" s="92"/>
      <c r="S403" s="92"/>
      <c r="T403" s="93"/>
      <c r="U403" s="39"/>
      <c r="V403" s="39"/>
      <c r="W403" s="39"/>
      <c r="X403" s="39"/>
      <c r="Y403" s="39"/>
      <c r="Z403" s="39"/>
      <c r="AA403" s="39"/>
      <c r="AB403" s="39"/>
      <c r="AC403" s="39"/>
      <c r="AD403" s="39"/>
      <c r="AE403" s="39"/>
      <c r="AT403" s="17" t="s">
        <v>156</v>
      </c>
      <c r="AU403" s="17" t="s">
        <v>169</v>
      </c>
    </row>
    <row r="404" s="2" customFormat="1">
      <c r="A404" s="39"/>
      <c r="B404" s="40"/>
      <c r="C404" s="41"/>
      <c r="D404" s="257" t="s">
        <v>158</v>
      </c>
      <c r="E404" s="41"/>
      <c r="F404" s="261" t="s">
        <v>512</v>
      </c>
      <c r="G404" s="41"/>
      <c r="H404" s="41"/>
      <c r="I404" s="155"/>
      <c r="J404" s="41"/>
      <c r="K404" s="41"/>
      <c r="L404" s="45"/>
      <c r="M404" s="259"/>
      <c r="N404" s="260"/>
      <c r="O404" s="92"/>
      <c r="P404" s="92"/>
      <c r="Q404" s="92"/>
      <c r="R404" s="92"/>
      <c r="S404" s="92"/>
      <c r="T404" s="93"/>
      <c r="U404" s="39"/>
      <c r="V404" s="39"/>
      <c r="W404" s="39"/>
      <c r="X404" s="39"/>
      <c r="Y404" s="39"/>
      <c r="Z404" s="39"/>
      <c r="AA404" s="39"/>
      <c r="AB404" s="39"/>
      <c r="AC404" s="39"/>
      <c r="AD404" s="39"/>
      <c r="AE404" s="39"/>
      <c r="AT404" s="17" t="s">
        <v>158</v>
      </c>
      <c r="AU404" s="17" t="s">
        <v>169</v>
      </c>
    </row>
    <row r="405" s="13" customFormat="1">
      <c r="A405" s="13"/>
      <c r="B405" s="262"/>
      <c r="C405" s="263"/>
      <c r="D405" s="257" t="s">
        <v>160</v>
      </c>
      <c r="E405" s="264" t="s">
        <v>1</v>
      </c>
      <c r="F405" s="265" t="s">
        <v>351</v>
      </c>
      <c r="G405" s="263"/>
      <c r="H405" s="264" t="s">
        <v>1</v>
      </c>
      <c r="I405" s="266"/>
      <c r="J405" s="263"/>
      <c r="K405" s="263"/>
      <c r="L405" s="267"/>
      <c r="M405" s="268"/>
      <c r="N405" s="269"/>
      <c r="O405" s="269"/>
      <c r="P405" s="269"/>
      <c r="Q405" s="269"/>
      <c r="R405" s="269"/>
      <c r="S405" s="269"/>
      <c r="T405" s="270"/>
      <c r="U405" s="13"/>
      <c r="V405" s="13"/>
      <c r="W405" s="13"/>
      <c r="X405" s="13"/>
      <c r="Y405" s="13"/>
      <c r="Z405" s="13"/>
      <c r="AA405" s="13"/>
      <c r="AB405" s="13"/>
      <c r="AC405" s="13"/>
      <c r="AD405" s="13"/>
      <c r="AE405" s="13"/>
      <c r="AT405" s="271" t="s">
        <v>160</v>
      </c>
      <c r="AU405" s="271" t="s">
        <v>169</v>
      </c>
      <c r="AV405" s="13" t="s">
        <v>23</v>
      </c>
      <c r="AW405" s="13" t="s">
        <v>47</v>
      </c>
      <c r="AX405" s="13" t="s">
        <v>90</v>
      </c>
      <c r="AY405" s="271" t="s">
        <v>146</v>
      </c>
    </row>
    <row r="406" s="14" customFormat="1">
      <c r="A406" s="14"/>
      <c r="B406" s="272"/>
      <c r="C406" s="273"/>
      <c r="D406" s="257" t="s">
        <v>160</v>
      </c>
      <c r="E406" s="274" t="s">
        <v>1</v>
      </c>
      <c r="F406" s="275" t="s">
        <v>352</v>
      </c>
      <c r="G406" s="273"/>
      <c r="H406" s="276">
        <v>5.7000000000000002</v>
      </c>
      <c r="I406" s="277"/>
      <c r="J406" s="273"/>
      <c r="K406" s="273"/>
      <c r="L406" s="278"/>
      <c r="M406" s="279"/>
      <c r="N406" s="280"/>
      <c r="O406" s="280"/>
      <c r="P406" s="280"/>
      <c r="Q406" s="280"/>
      <c r="R406" s="280"/>
      <c r="S406" s="280"/>
      <c r="T406" s="281"/>
      <c r="U406" s="14"/>
      <c r="V406" s="14"/>
      <c r="W406" s="14"/>
      <c r="X406" s="14"/>
      <c r="Y406" s="14"/>
      <c r="Z406" s="14"/>
      <c r="AA406" s="14"/>
      <c r="AB406" s="14"/>
      <c r="AC406" s="14"/>
      <c r="AD406" s="14"/>
      <c r="AE406" s="14"/>
      <c r="AT406" s="282" t="s">
        <v>160</v>
      </c>
      <c r="AU406" s="282" t="s">
        <v>169</v>
      </c>
      <c r="AV406" s="14" t="s">
        <v>97</v>
      </c>
      <c r="AW406" s="14" t="s">
        <v>47</v>
      </c>
      <c r="AX406" s="14" t="s">
        <v>90</v>
      </c>
      <c r="AY406" s="282" t="s">
        <v>146</v>
      </c>
    </row>
    <row r="407" s="2" customFormat="1" ht="21.75" customHeight="1">
      <c r="A407" s="39"/>
      <c r="B407" s="40"/>
      <c r="C407" s="244" t="s">
        <v>513</v>
      </c>
      <c r="D407" s="244" t="s">
        <v>149</v>
      </c>
      <c r="E407" s="245" t="s">
        <v>514</v>
      </c>
      <c r="F407" s="246" t="s">
        <v>515</v>
      </c>
      <c r="G407" s="247" t="s">
        <v>152</v>
      </c>
      <c r="H407" s="248">
        <v>5.7000000000000002</v>
      </c>
      <c r="I407" s="249"/>
      <c r="J407" s="250">
        <f>ROUND(I407*H407,2)</f>
        <v>0</v>
      </c>
      <c r="K407" s="246" t="s">
        <v>153</v>
      </c>
      <c r="L407" s="45"/>
      <c r="M407" s="251" t="s">
        <v>1</v>
      </c>
      <c r="N407" s="252" t="s">
        <v>55</v>
      </c>
      <c r="O407" s="92"/>
      <c r="P407" s="253">
        <f>O407*H407</f>
        <v>0</v>
      </c>
      <c r="Q407" s="253">
        <v>0</v>
      </c>
      <c r="R407" s="253">
        <f>Q407*H407</f>
        <v>0</v>
      </c>
      <c r="S407" s="253">
        <v>0</v>
      </c>
      <c r="T407" s="254">
        <f>S407*H407</f>
        <v>0</v>
      </c>
      <c r="U407" s="39"/>
      <c r="V407" s="39"/>
      <c r="W407" s="39"/>
      <c r="X407" s="39"/>
      <c r="Y407" s="39"/>
      <c r="Z407" s="39"/>
      <c r="AA407" s="39"/>
      <c r="AB407" s="39"/>
      <c r="AC407" s="39"/>
      <c r="AD407" s="39"/>
      <c r="AE407" s="39"/>
      <c r="AR407" s="255" t="s">
        <v>154</v>
      </c>
      <c r="AT407" s="255" t="s">
        <v>149</v>
      </c>
      <c r="AU407" s="255" t="s">
        <v>169</v>
      </c>
      <c r="AY407" s="17" t="s">
        <v>146</v>
      </c>
      <c r="BE407" s="256">
        <f>IF(N407="základní",J407,0)</f>
        <v>0</v>
      </c>
      <c r="BF407" s="256">
        <f>IF(N407="snížená",J407,0)</f>
        <v>0</v>
      </c>
      <c r="BG407" s="256">
        <f>IF(N407="zákl. přenesená",J407,0)</f>
        <v>0</v>
      </c>
      <c r="BH407" s="256">
        <f>IF(N407="sníž. přenesená",J407,0)</f>
        <v>0</v>
      </c>
      <c r="BI407" s="256">
        <f>IF(N407="nulová",J407,0)</f>
        <v>0</v>
      </c>
      <c r="BJ407" s="17" t="s">
        <v>23</v>
      </c>
      <c r="BK407" s="256">
        <f>ROUND(I407*H407,2)</f>
        <v>0</v>
      </c>
      <c r="BL407" s="17" t="s">
        <v>154</v>
      </c>
      <c r="BM407" s="255" t="s">
        <v>516</v>
      </c>
    </row>
    <row r="408" s="2" customFormat="1">
      <c r="A408" s="39"/>
      <c r="B408" s="40"/>
      <c r="C408" s="41"/>
      <c r="D408" s="257" t="s">
        <v>156</v>
      </c>
      <c r="E408" s="41"/>
      <c r="F408" s="258" t="s">
        <v>517</v>
      </c>
      <c r="G408" s="41"/>
      <c r="H408" s="41"/>
      <c r="I408" s="155"/>
      <c r="J408" s="41"/>
      <c r="K408" s="41"/>
      <c r="L408" s="45"/>
      <c r="M408" s="259"/>
      <c r="N408" s="260"/>
      <c r="O408" s="92"/>
      <c r="P408" s="92"/>
      <c r="Q408" s="92"/>
      <c r="R408" s="92"/>
      <c r="S408" s="92"/>
      <c r="T408" s="93"/>
      <c r="U408" s="39"/>
      <c r="V408" s="39"/>
      <c r="W408" s="39"/>
      <c r="X408" s="39"/>
      <c r="Y408" s="39"/>
      <c r="Z408" s="39"/>
      <c r="AA408" s="39"/>
      <c r="AB408" s="39"/>
      <c r="AC408" s="39"/>
      <c r="AD408" s="39"/>
      <c r="AE408" s="39"/>
      <c r="AT408" s="17" t="s">
        <v>156</v>
      </c>
      <c r="AU408" s="17" t="s">
        <v>169</v>
      </c>
    </row>
    <row r="409" s="2" customFormat="1">
      <c r="A409" s="39"/>
      <c r="B409" s="40"/>
      <c r="C409" s="41"/>
      <c r="D409" s="257" t="s">
        <v>158</v>
      </c>
      <c r="E409" s="41"/>
      <c r="F409" s="261" t="s">
        <v>518</v>
      </c>
      <c r="G409" s="41"/>
      <c r="H409" s="41"/>
      <c r="I409" s="155"/>
      <c r="J409" s="41"/>
      <c r="K409" s="41"/>
      <c r="L409" s="45"/>
      <c r="M409" s="259"/>
      <c r="N409" s="260"/>
      <c r="O409" s="92"/>
      <c r="P409" s="92"/>
      <c r="Q409" s="92"/>
      <c r="R409" s="92"/>
      <c r="S409" s="92"/>
      <c r="T409" s="93"/>
      <c r="U409" s="39"/>
      <c r="V409" s="39"/>
      <c r="W409" s="39"/>
      <c r="X409" s="39"/>
      <c r="Y409" s="39"/>
      <c r="Z409" s="39"/>
      <c r="AA409" s="39"/>
      <c r="AB409" s="39"/>
      <c r="AC409" s="39"/>
      <c r="AD409" s="39"/>
      <c r="AE409" s="39"/>
      <c r="AT409" s="17" t="s">
        <v>158</v>
      </c>
      <c r="AU409" s="17" t="s">
        <v>169</v>
      </c>
    </row>
    <row r="410" s="13" customFormat="1">
      <c r="A410" s="13"/>
      <c r="B410" s="262"/>
      <c r="C410" s="263"/>
      <c r="D410" s="257" t="s">
        <v>160</v>
      </c>
      <c r="E410" s="264" t="s">
        <v>1</v>
      </c>
      <c r="F410" s="265" t="s">
        <v>351</v>
      </c>
      <c r="G410" s="263"/>
      <c r="H410" s="264" t="s">
        <v>1</v>
      </c>
      <c r="I410" s="266"/>
      <c r="J410" s="263"/>
      <c r="K410" s="263"/>
      <c r="L410" s="267"/>
      <c r="M410" s="268"/>
      <c r="N410" s="269"/>
      <c r="O410" s="269"/>
      <c r="P410" s="269"/>
      <c r="Q410" s="269"/>
      <c r="R410" s="269"/>
      <c r="S410" s="269"/>
      <c r="T410" s="270"/>
      <c r="U410" s="13"/>
      <c r="V410" s="13"/>
      <c r="W410" s="13"/>
      <c r="X410" s="13"/>
      <c r="Y410" s="13"/>
      <c r="Z410" s="13"/>
      <c r="AA410" s="13"/>
      <c r="AB410" s="13"/>
      <c r="AC410" s="13"/>
      <c r="AD410" s="13"/>
      <c r="AE410" s="13"/>
      <c r="AT410" s="271" t="s">
        <v>160</v>
      </c>
      <c r="AU410" s="271" t="s">
        <v>169</v>
      </c>
      <c r="AV410" s="13" t="s">
        <v>23</v>
      </c>
      <c r="AW410" s="13" t="s">
        <v>47</v>
      </c>
      <c r="AX410" s="13" t="s">
        <v>90</v>
      </c>
      <c r="AY410" s="271" t="s">
        <v>146</v>
      </c>
    </row>
    <row r="411" s="14" customFormat="1">
      <c r="A411" s="14"/>
      <c r="B411" s="272"/>
      <c r="C411" s="273"/>
      <c r="D411" s="257" t="s">
        <v>160</v>
      </c>
      <c r="E411" s="274" t="s">
        <v>1</v>
      </c>
      <c r="F411" s="275" t="s">
        <v>352</v>
      </c>
      <c r="G411" s="273"/>
      <c r="H411" s="276">
        <v>5.7000000000000002</v>
      </c>
      <c r="I411" s="277"/>
      <c r="J411" s="273"/>
      <c r="K411" s="273"/>
      <c r="L411" s="278"/>
      <c r="M411" s="279"/>
      <c r="N411" s="280"/>
      <c r="O411" s="280"/>
      <c r="P411" s="280"/>
      <c r="Q411" s="280"/>
      <c r="R411" s="280"/>
      <c r="S411" s="280"/>
      <c r="T411" s="281"/>
      <c r="U411" s="14"/>
      <c r="V411" s="14"/>
      <c r="W411" s="14"/>
      <c r="X411" s="14"/>
      <c r="Y411" s="14"/>
      <c r="Z411" s="14"/>
      <c r="AA411" s="14"/>
      <c r="AB411" s="14"/>
      <c r="AC411" s="14"/>
      <c r="AD411" s="14"/>
      <c r="AE411" s="14"/>
      <c r="AT411" s="282" t="s">
        <v>160</v>
      </c>
      <c r="AU411" s="282" t="s">
        <v>169</v>
      </c>
      <c r="AV411" s="14" t="s">
        <v>97</v>
      </c>
      <c r="AW411" s="14" t="s">
        <v>47</v>
      </c>
      <c r="AX411" s="14" t="s">
        <v>90</v>
      </c>
      <c r="AY411" s="282" t="s">
        <v>146</v>
      </c>
    </row>
    <row r="412" s="2" customFormat="1" ht="16.5" customHeight="1">
      <c r="A412" s="39"/>
      <c r="B412" s="40"/>
      <c r="C412" s="244" t="s">
        <v>519</v>
      </c>
      <c r="D412" s="244" t="s">
        <v>149</v>
      </c>
      <c r="E412" s="245" t="s">
        <v>520</v>
      </c>
      <c r="F412" s="246" t="s">
        <v>521</v>
      </c>
      <c r="G412" s="247" t="s">
        <v>363</v>
      </c>
      <c r="H412" s="248">
        <v>12.5</v>
      </c>
      <c r="I412" s="249"/>
      <c r="J412" s="250">
        <f>ROUND(I412*H412,2)</f>
        <v>0</v>
      </c>
      <c r="K412" s="246" t="s">
        <v>153</v>
      </c>
      <c r="L412" s="45"/>
      <c r="M412" s="251" t="s">
        <v>1</v>
      </c>
      <c r="N412" s="252" t="s">
        <v>55</v>
      </c>
      <c r="O412" s="92"/>
      <c r="P412" s="253">
        <f>O412*H412</f>
        <v>0</v>
      </c>
      <c r="Q412" s="253">
        <v>0</v>
      </c>
      <c r="R412" s="253">
        <f>Q412*H412</f>
        <v>0</v>
      </c>
      <c r="S412" s="253">
        <v>0.20499999999999999</v>
      </c>
      <c r="T412" s="254">
        <f>S412*H412</f>
        <v>2.5625</v>
      </c>
      <c r="U412" s="39"/>
      <c r="V412" s="39"/>
      <c r="W412" s="39"/>
      <c r="X412" s="39"/>
      <c r="Y412" s="39"/>
      <c r="Z412" s="39"/>
      <c r="AA412" s="39"/>
      <c r="AB412" s="39"/>
      <c r="AC412" s="39"/>
      <c r="AD412" s="39"/>
      <c r="AE412" s="39"/>
      <c r="AR412" s="255" t="s">
        <v>154</v>
      </c>
      <c r="AT412" s="255" t="s">
        <v>149</v>
      </c>
      <c r="AU412" s="255" t="s">
        <v>169</v>
      </c>
      <c r="AY412" s="17" t="s">
        <v>146</v>
      </c>
      <c r="BE412" s="256">
        <f>IF(N412="základní",J412,0)</f>
        <v>0</v>
      </c>
      <c r="BF412" s="256">
        <f>IF(N412="snížená",J412,0)</f>
        <v>0</v>
      </c>
      <c r="BG412" s="256">
        <f>IF(N412="zákl. přenesená",J412,0)</f>
        <v>0</v>
      </c>
      <c r="BH412" s="256">
        <f>IF(N412="sníž. přenesená",J412,0)</f>
        <v>0</v>
      </c>
      <c r="BI412" s="256">
        <f>IF(N412="nulová",J412,0)</f>
        <v>0</v>
      </c>
      <c r="BJ412" s="17" t="s">
        <v>23</v>
      </c>
      <c r="BK412" s="256">
        <f>ROUND(I412*H412,2)</f>
        <v>0</v>
      </c>
      <c r="BL412" s="17" t="s">
        <v>154</v>
      </c>
      <c r="BM412" s="255" t="s">
        <v>522</v>
      </c>
    </row>
    <row r="413" s="2" customFormat="1">
      <c r="A413" s="39"/>
      <c r="B413" s="40"/>
      <c r="C413" s="41"/>
      <c r="D413" s="257" t="s">
        <v>156</v>
      </c>
      <c r="E413" s="41"/>
      <c r="F413" s="258" t="s">
        <v>523</v>
      </c>
      <c r="G413" s="41"/>
      <c r="H413" s="41"/>
      <c r="I413" s="155"/>
      <c r="J413" s="41"/>
      <c r="K413" s="41"/>
      <c r="L413" s="45"/>
      <c r="M413" s="259"/>
      <c r="N413" s="260"/>
      <c r="O413" s="92"/>
      <c r="P413" s="92"/>
      <c r="Q413" s="92"/>
      <c r="R413" s="92"/>
      <c r="S413" s="92"/>
      <c r="T413" s="93"/>
      <c r="U413" s="39"/>
      <c r="V413" s="39"/>
      <c r="W413" s="39"/>
      <c r="X413" s="39"/>
      <c r="Y413" s="39"/>
      <c r="Z413" s="39"/>
      <c r="AA413" s="39"/>
      <c r="AB413" s="39"/>
      <c r="AC413" s="39"/>
      <c r="AD413" s="39"/>
      <c r="AE413" s="39"/>
      <c r="AT413" s="17" t="s">
        <v>156</v>
      </c>
      <c r="AU413" s="17" t="s">
        <v>169</v>
      </c>
    </row>
    <row r="414" s="2" customFormat="1">
      <c r="A414" s="39"/>
      <c r="B414" s="40"/>
      <c r="C414" s="41"/>
      <c r="D414" s="257" t="s">
        <v>158</v>
      </c>
      <c r="E414" s="41"/>
      <c r="F414" s="261" t="s">
        <v>524</v>
      </c>
      <c r="G414" s="41"/>
      <c r="H414" s="41"/>
      <c r="I414" s="155"/>
      <c r="J414" s="41"/>
      <c r="K414" s="41"/>
      <c r="L414" s="45"/>
      <c r="M414" s="259"/>
      <c r="N414" s="260"/>
      <c r="O414" s="92"/>
      <c r="P414" s="92"/>
      <c r="Q414" s="92"/>
      <c r="R414" s="92"/>
      <c r="S414" s="92"/>
      <c r="T414" s="93"/>
      <c r="U414" s="39"/>
      <c r="V414" s="39"/>
      <c r="W414" s="39"/>
      <c r="X414" s="39"/>
      <c r="Y414" s="39"/>
      <c r="Z414" s="39"/>
      <c r="AA414" s="39"/>
      <c r="AB414" s="39"/>
      <c r="AC414" s="39"/>
      <c r="AD414" s="39"/>
      <c r="AE414" s="39"/>
      <c r="AT414" s="17" t="s">
        <v>158</v>
      </c>
      <c r="AU414" s="17" t="s">
        <v>169</v>
      </c>
    </row>
    <row r="415" s="13" customFormat="1">
      <c r="A415" s="13"/>
      <c r="B415" s="262"/>
      <c r="C415" s="263"/>
      <c r="D415" s="257" t="s">
        <v>160</v>
      </c>
      <c r="E415" s="264" t="s">
        <v>1</v>
      </c>
      <c r="F415" s="265" t="s">
        <v>525</v>
      </c>
      <c r="G415" s="263"/>
      <c r="H415" s="264" t="s">
        <v>1</v>
      </c>
      <c r="I415" s="266"/>
      <c r="J415" s="263"/>
      <c r="K415" s="263"/>
      <c r="L415" s="267"/>
      <c r="M415" s="268"/>
      <c r="N415" s="269"/>
      <c r="O415" s="269"/>
      <c r="P415" s="269"/>
      <c r="Q415" s="269"/>
      <c r="R415" s="269"/>
      <c r="S415" s="269"/>
      <c r="T415" s="270"/>
      <c r="U415" s="13"/>
      <c r="V415" s="13"/>
      <c r="W415" s="13"/>
      <c r="X415" s="13"/>
      <c r="Y415" s="13"/>
      <c r="Z415" s="13"/>
      <c r="AA415" s="13"/>
      <c r="AB415" s="13"/>
      <c r="AC415" s="13"/>
      <c r="AD415" s="13"/>
      <c r="AE415" s="13"/>
      <c r="AT415" s="271" t="s">
        <v>160</v>
      </c>
      <c r="AU415" s="271" t="s">
        <v>169</v>
      </c>
      <c r="AV415" s="13" t="s">
        <v>23</v>
      </c>
      <c r="AW415" s="13" t="s">
        <v>47</v>
      </c>
      <c r="AX415" s="13" t="s">
        <v>90</v>
      </c>
      <c r="AY415" s="271" t="s">
        <v>146</v>
      </c>
    </row>
    <row r="416" s="14" customFormat="1">
      <c r="A416" s="14"/>
      <c r="B416" s="272"/>
      <c r="C416" s="273"/>
      <c r="D416" s="257" t="s">
        <v>160</v>
      </c>
      <c r="E416" s="274" t="s">
        <v>1</v>
      </c>
      <c r="F416" s="275" t="s">
        <v>526</v>
      </c>
      <c r="G416" s="273"/>
      <c r="H416" s="276">
        <v>7.8499999999999996</v>
      </c>
      <c r="I416" s="277"/>
      <c r="J416" s="273"/>
      <c r="K416" s="273"/>
      <c r="L416" s="278"/>
      <c r="M416" s="279"/>
      <c r="N416" s="280"/>
      <c r="O416" s="280"/>
      <c r="P416" s="280"/>
      <c r="Q416" s="280"/>
      <c r="R416" s="280"/>
      <c r="S416" s="280"/>
      <c r="T416" s="281"/>
      <c r="U416" s="14"/>
      <c r="V416" s="14"/>
      <c r="W416" s="14"/>
      <c r="X416" s="14"/>
      <c r="Y416" s="14"/>
      <c r="Z416" s="14"/>
      <c r="AA416" s="14"/>
      <c r="AB416" s="14"/>
      <c r="AC416" s="14"/>
      <c r="AD416" s="14"/>
      <c r="AE416" s="14"/>
      <c r="AT416" s="282" t="s">
        <v>160</v>
      </c>
      <c r="AU416" s="282" t="s">
        <v>169</v>
      </c>
      <c r="AV416" s="14" t="s">
        <v>97</v>
      </c>
      <c r="AW416" s="14" t="s">
        <v>47</v>
      </c>
      <c r="AX416" s="14" t="s">
        <v>90</v>
      </c>
      <c r="AY416" s="282" t="s">
        <v>146</v>
      </c>
    </row>
    <row r="417" s="14" customFormat="1">
      <c r="A417" s="14"/>
      <c r="B417" s="272"/>
      <c r="C417" s="273"/>
      <c r="D417" s="257" t="s">
        <v>160</v>
      </c>
      <c r="E417" s="274" t="s">
        <v>1</v>
      </c>
      <c r="F417" s="275" t="s">
        <v>527</v>
      </c>
      <c r="G417" s="273"/>
      <c r="H417" s="276">
        <v>4.6500000000000004</v>
      </c>
      <c r="I417" s="277"/>
      <c r="J417" s="273"/>
      <c r="K417" s="273"/>
      <c r="L417" s="278"/>
      <c r="M417" s="279"/>
      <c r="N417" s="280"/>
      <c r="O417" s="280"/>
      <c r="P417" s="280"/>
      <c r="Q417" s="280"/>
      <c r="R417" s="280"/>
      <c r="S417" s="280"/>
      <c r="T417" s="281"/>
      <c r="U417" s="14"/>
      <c r="V417" s="14"/>
      <c r="W417" s="14"/>
      <c r="X417" s="14"/>
      <c r="Y417" s="14"/>
      <c r="Z417" s="14"/>
      <c r="AA417" s="14"/>
      <c r="AB417" s="14"/>
      <c r="AC417" s="14"/>
      <c r="AD417" s="14"/>
      <c r="AE417" s="14"/>
      <c r="AT417" s="282" t="s">
        <v>160</v>
      </c>
      <c r="AU417" s="282" t="s">
        <v>169</v>
      </c>
      <c r="AV417" s="14" t="s">
        <v>97</v>
      </c>
      <c r="AW417" s="14" t="s">
        <v>47</v>
      </c>
      <c r="AX417" s="14" t="s">
        <v>90</v>
      </c>
      <c r="AY417" s="282" t="s">
        <v>146</v>
      </c>
    </row>
    <row r="418" s="2" customFormat="1" ht="21.75" customHeight="1">
      <c r="A418" s="39"/>
      <c r="B418" s="40"/>
      <c r="C418" s="244" t="s">
        <v>305</v>
      </c>
      <c r="D418" s="244" t="s">
        <v>149</v>
      </c>
      <c r="E418" s="245" t="s">
        <v>528</v>
      </c>
      <c r="F418" s="246" t="s">
        <v>529</v>
      </c>
      <c r="G418" s="247" t="s">
        <v>152</v>
      </c>
      <c r="H418" s="248">
        <v>3.75</v>
      </c>
      <c r="I418" s="249"/>
      <c r="J418" s="250">
        <f>ROUND(I418*H418,2)</f>
        <v>0</v>
      </c>
      <c r="K418" s="246" t="s">
        <v>1</v>
      </c>
      <c r="L418" s="45"/>
      <c r="M418" s="251" t="s">
        <v>1</v>
      </c>
      <c r="N418" s="252" t="s">
        <v>55</v>
      </c>
      <c r="O418" s="92"/>
      <c r="P418" s="253">
        <f>O418*H418</f>
        <v>0</v>
      </c>
      <c r="Q418" s="253">
        <v>0</v>
      </c>
      <c r="R418" s="253">
        <f>Q418*H418</f>
        <v>0</v>
      </c>
      <c r="S418" s="253">
        <v>0.23999999999999999</v>
      </c>
      <c r="T418" s="254">
        <f>S418*H418</f>
        <v>0.89999999999999991</v>
      </c>
      <c r="U418" s="39"/>
      <c r="V418" s="39"/>
      <c r="W418" s="39"/>
      <c r="X418" s="39"/>
      <c r="Y418" s="39"/>
      <c r="Z418" s="39"/>
      <c r="AA418" s="39"/>
      <c r="AB418" s="39"/>
      <c r="AC418" s="39"/>
      <c r="AD418" s="39"/>
      <c r="AE418" s="39"/>
      <c r="AR418" s="255" t="s">
        <v>154</v>
      </c>
      <c r="AT418" s="255" t="s">
        <v>149</v>
      </c>
      <c r="AU418" s="255" t="s">
        <v>169</v>
      </c>
      <c r="AY418" s="17" t="s">
        <v>146</v>
      </c>
      <c r="BE418" s="256">
        <f>IF(N418="základní",J418,0)</f>
        <v>0</v>
      </c>
      <c r="BF418" s="256">
        <f>IF(N418="snížená",J418,0)</f>
        <v>0</v>
      </c>
      <c r="BG418" s="256">
        <f>IF(N418="zákl. přenesená",J418,0)</f>
        <v>0</v>
      </c>
      <c r="BH418" s="256">
        <f>IF(N418="sníž. přenesená",J418,0)</f>
        <v>0</v>
      </c>
      <c r="BI418" s="256">
        <f>IF(N418="nulová",J418,0)</f>
        <v>0</v>
      </c>
      <c r="BJ418" s="17" t="s">
        <v>23</v>
      </c>
      <c r="BK418" s="256">
        <f>ROUND(I418*H418,2)</f>
        <v>0</v>
      </c>
      <c r="BL418" s="17" t="s">
        <v>154</v>
      </c>
      <c r="BM418" s="255" t="s">
        <v>530</v>
      </c>
    </row>
    <row r="419" s="2" customFormat="1">
      <c r="A419" s="39"/>
      <c r="B419" s="40"/>
      <c r="C419" s="41"/>
      <c r="D419" s="257" t="s">
        <v>156</v>
      </c>
      <c r="E419" s="41"/>
      <c r="F419" s="258" t="s">
        <v>531</v>
      </c>
      <c r="G419" s="41"/>
      <c r="H419" s="41"/>
      <c r="I419" s="155"/>
      <c r="J419" s="41"/>
      <c r="K419" s="41"/>
      <c r="L419" s="45"/>
      <c r="M419" s="259"/>
      <c r="N419" s="260"/>
      <c r="O419" s="92"/>
      <c r="P419" s="92"/>
      <c r="Q419" s="92"/>
      <c r="R419" s="92"/>
      <c r="S419" s="92"/>
      <c r="T419" s="93"/>
      <c r="U419" s="39"/>
      <c r="V419" s="39"/>
      <c r="W419" s="39"/>
      <c r="X419" s="39"/>
      <c r="Y419" s="39"/>
      <c r="Z419" s="39"/>
      <c r="AA419" s="39"/>
      <c r="AB419" s="39"/>
      <c r="AC419" s="39"/>
      <c r="AD419" s="39"/>
      <c r="AE419" s="39"/>
      <c r="AT419" s="17" t="s">
        <v>156</v>
      </c>
      <c r="AU419" s="17" t="s">
        <v>169</v>
      </c>
    </row>
    <row r="420" s="2" customFormat="1">
      <c r="A420" s="39"/>
      <c r="B420" s="40"/>
      <c r="C420" s="41"/>
      <c r="D420" s="257" t="s">
        <v>158</v>
      </c>
      <c r="E420" s="41"/>
      <c r="F420" s="261" t="s">
        <v>532</v>
      </c>
      <c r="G420" s="41"/>
      <c r="H420" s="41"/>
      <c r="I420" s="155"/>
      <c r="J420" s="41"/>
      <c r="K420" s="41"/>
      <c r="L420" s="45"/>
      <c r="M420" s="259"/>
      <c r="N420" s="260"/>
      <c r="O420" s="92"/>
      <c r="P420" s="92"/>
      <c r="Q420" s="92"/>
      <c r="R420" s="92"/>
      <c r="S420" s="92"/>
      <c r="T420" s="93"/>
      <c r="U420" s="39"/>
      <c r="V420" s="39"/>
      <c r="W420" s="39"/>
      <c r="X420" s="39"/>
      <c r="Y420" s="39"/>
      <c r="Z420" s="39"/>
      <c r="AA420" s="39"/>
      <c r="AB420" s="39"/>
      <c r="AC420" s="39"/>
      <c r="AD420" s="39"/>
      <c r="AE420" s="39"/>
      <c r="AT420" s="17" t="s">
        <v>158</v>
      </c>
      <c r="AU420" s="17" t="s">
        <v>169</v>
      </c>
    </row>
    <row r="421" s="13" customFormat="1">
      <c r="A421" s="13"/>
      <c r="B421" s="262"/>
      <c r="C421" s="263"/>
      <c r="D421" s="257" t="s">
        <v>160</v>
      </c>
      <c r="E421" s="264" t="s">
        <v>1</v>
      </c>
      <c r="F421" s="265" t="s">
        <v>525</v>
      </c>
      <c r="G421" s="263"/>
      <c r="H421" s="264" t="s">
        <v>1</v>
      </c>
      <c r="I421" s="266"/>
      <c r="J421" s="263"/>
      <c r="K421" s="263"/>
      <c r="L421" s="267"/>
      <c r="M421" s="268"/>
      <c r="N421" s="269"/>
      <c r="O421" s="269"/>
      <c r="P421" s="269"/>
      <c r="Q421" s="269"/>
      <c r="R421" s="269"/>
      <c r="S421" s="269"/>
      <c r="T421" s="270"/>
      <c r="U421" s="13"/>
      <c r="V421" s="13"/>
      <c r="W421" s="13"/>
      <c r="X421" s="13"/>
      <c r="Y421" s="13"/>
      <c r="Z421" s="13"/>
      <c r="AA421" s="13"/>
      <c r="AB421" s="13"/>
      <c r="AC421" s="13"/>
      <c r="AD421" s="13"/>
      <c r="AE421" s="13"/>
      <c r="AT421" s="271" t="s">
        <v>160</v>
      </c>
      <c r="AU421" s="271" t="s">
        <v>169</v>
      </c>
      <c r="AV421" s="13" t="s">
        <v>23</v>
      </c>
      <c r="AW421" s="13" t="s">
        <v>47</v>
      </c>
      <c r="AX421" s="13" t="s">
        <v>90</v>
      </c>
      <c r="AY421" s="271" t="s">
        <v>146</v>
      </c>
    </row>
    <row r="422" s="14" customFormat="1">
      <c r="A422" s="14"/>
      <c r="B422" s="272"/>
      <c r="C422" s="273"/>
      <c r="D422" s="257" t="s">
        <v>160</v>
      </c>
      <c r="E422" s="274" t="s">
        <v>1</v>
      </c>
      <c r="F422" s="275" t="s">
        <v>533</v>
      </c>
      <c r="G422" s="273"/>
      <c r="H422" s="276">
        <v>2.355</v>
      </c>
      <c r="I422" s="277"/>
      <c r="J422" s="273"/>
      <c r="K422" s="273"/>
      <c r="L422" s="278"/>
      <c r="M422" s="279"/>
      <c r="N422" s="280"/>
      <c r="O422" s="280"/>
      <c r="P422" s="280"/>
      <c r="Q422" s="280"/>
      <c r="R422" s="280"/>
      <c r="S422" s="280"/>
      <c r="T422" s="281"/>
      <c r="U422" s="14"/>
      <c r="V422" s="14"/>
      <c r="W422" s="14"/>
      <c r="X422" s="14"/>
      <c r="Y422" s="14"/>
      <c r="Z422" s="14"/>
      <c r="AA422" s="14"/>
      <c r="AB422" s="14"/>
      <c r="AC422" s="14"/>
      <c r="AD422" s="14"/>
      <c r="AE422" s="14"/>
      <c r="AT422" s="282" t="s">
        <v>160</v>
      </c>
      <c r="AU422" s="282" t="s">
        <v>169</v>
      </c>
      <c r="AV422" s="14" t="s">
        <v>97</v>
      </c>
      <c r="AW422" s="14" t="s">
        <v>47</v>
      </c>
      <c r="AX422" s="14" t="s">
        <v>90</v>
      </c>
      <c r="AY422" s="282" t="s">
        <v>146</v>
      </c>
    </row>
    <row r="423" s="14" customFormat="1">
      <c r="A423" s="14"/>
      <c r="B423" s="272"/>
      <c r="C423" s="273"/>
      <c r="D423" s="257" t="s">
        <v>160</v>
      </c>
      <c r="E423" s="274" t="s">
        <v>1</v>
      </c>
      <c r="F423" s="275" t="s">
        <v>534</v>
      </c>
      <c r="G423" s="273"/>
      <c r="H423" s="276">
        <v>1.395</v>
      </c>
      <c r="I423" s="277"/>
      <c r="J423" s="273"/>
      <c r="K423" s="273"/>
      <c r="L423" s="278"/>
      <c r="M423" s="279"/>
      <c r="N423" s="280"/>
      <c r="O423" s="280"/>
      <c r="P423" s="280"/>
      <c r="Q423" s="280"/>
      <c r="R423" s="280"/>
      <c r="S423" s="280"/>
      <c r="T423" s="281"/>
      <c r="U423" s="14"/>
      <c r="V423" s="14"/>
      <c r="W423" s="14"/>
      <c r="X423" s="14"/>
      <c r="Y423" s="14"/>
      <c r="Z423" s="14"/>
      <c r="AA423" s="14"/>
      <c r="AB423" s="14"/>
      <c r="AC423" s="14"/>
      <c r="AD423" s="14"/>
      <c r="AE423" s="14"/>
      <c r="AT423" s="282" t="s">
        <v>160</v>
      </c>
      <c r="AU423" s="282" t="s">
        <v>169</v>
      </c>
      <c r="AV423" s="14" t="s">
        <v>97</v>
      </c>
      <c r="AW423" s="14" t="s">
        <v>47</v>
      </c>
      <c r="AX423" s="14" t="s">
        <v>90</v>
      </c>
      <c r="AY423" s="282" t="s">
        <v>146</v>
      </c>
    </row>
    <row r="424" s="2" customFormat="1" ht="21.75" customHeight="1">
      <c r="A424" s="39"/>
      <c r="B424" s="40"/>
      <c r="C424" s="244" t="s">
        <v>535</v>
      </c>
      <c r="D424" s="244" t="s">
        <v>149</v>
      </c>
      <c r="E424" s="245" t="s">
        <v>536</v>
      </c>
      <c r="F424" s="246" t="s">
        <v>537</v>
      </c>
      <c r="G424" s="247" t="s">
        <v>212</v>
      </c>
      <c r="H424" s="248">
        <v>3.4630000000000001</v>
      </c>
      <c r="I424" s="249"/>
      <c r="J424" s="250">
        <f>ROUND(I424*H424,2)</f>
        <v>0</v>
      </c>
      <c r="K424" s="246" t="s">
        <v>153</v>
      </c>
      <c r="L424" s="45"/>
      <c r="M424" s="251" t="s">
        <v>1</v>
      </c>
      <c r="N424" s="252" t="s">
        <v>55</v>
      </c>
      <c r="O424" s="92"/>
      <c r="P424" s="253">
        <f>O424*H424</f>
        <v>0</v>
      </c>
      <c r="Q424" s="253">
        <v>0</v>
      </c>
      <c r="R424" s="253">
        <f>Q424*H424</f>
        <v>0</v>
      </c>
      <c r="S424" s="253">
        <v>0</v>
      </c>
      <c r="T424" s="254">
        <f>S424*H424</f>
        <v>0</v>
      </c>
      <c r="U424" s="39"/>
      <c r="V424" s="39"/>
      <c r="W424" s="39"/>
      <c r="X424" s="39"/>
      <c r="Y424" s="39"/>
      <c r="Z424" s="39"/>
      <c r="AA424" s="39"/>
      <c r="AB424" s="39"/>
      <c r="AC424" s="39"/>
      <c r="AD424" s="39"/>
      <c r="AE424" s="39"/>
      <c r="AR424" s="255" t="s">
        <v>154</v>
      </c>
      <c r="AT424" s="255" t="s">
        <v>149</v>
      </c>
      <c r="AU424" s="255" t="s">
        <v>169</v>
      </c>
      <c r="AY424" s="17" t="s">
        <v>146</v>
      </c>
      <c r="BE424" s="256">
        <f>IF(N424="základní",J424,0)</f>
        <v>0</v>
      </c>
      <c r="BF424" s="256">
        <f>IF(N424="snížená",J424,0)</f>
        <v>0</v>
      </c>
      <c r="BG424" s="256">
        <f>IF(N424="zákl. přenesená",J424,0)</f>
        <v>0</v>
      </c>
      <c r="BH424" s="256">
        <f>IF(N424="sníž. přenesená",J424,0)</f>
        <v>0</v>
      </c>
      <c r="BI424" s="256">
        <f>IF(N424="nulová",J424,0)</f>
        <v>0</v>
      </c>
      <c r="BJ424" s="17" t="s">
        <v>23</v>
      </c>
      <c r="BK424" s="256">
        <f>ROUND(I424*H424,2)</f>
        <v>0</v>
      </c>
      <c r="BL424" s="17" t="s">
        <v>154</v>
      </c>
      <c r="BM424" s="255" t="s">
        <v>538</v>
      </c>
    </row>
    <row r="425" s="2" customFormat="1">
      <c r="A425" s="39"/>
      <c r="B425" s="40"/>
      <c r="C425" s="41"/>
      <c r="D425" s="257" t="s">
        <v>156</v>
      </c>
      <c r="E425" s="41"/>
      <c r="F425" s="258" t="s">
        <v>539</v>
      </c>
      <c r="G425" s="41"/>
      <c r="H425" s="41"/>
      <c r="I425" s="155"/>
      <c r="J425" s="41"/>
      <c r="K425" s="41"/>
      <c r="L425" s="45"/>
      <c r="M425" s="259"/>
      <c r="N425" s="260"/>
      <c r="O425" s="92"/>
      <c r="P425" s="92"/>
      <c r="Q425" s="92"/>
      <c r="R425" s="92"/>
      <c r="S425" s="92"/>
      <c r="T425" s="93"/>
      <c r="U425" s="39"/>
      <c r="V425" s="39"/>
      <c r="W425" s="39"/>
      <c r="X425" s="39"/>
      <c r="Y425" s="39"/>
      <c r="Z425" s="39"/>
      <c r="AA425" s="39"/>
      <c r="AB425" s="39"/>
      <c r="AC425" s="39"/>
      <c r="AD425" s="39"/>
      <c r="AE425" s="39"/>
      <c r="AT425" s="17" t="s">
        <v>156</v>
      </c>
      <c r="AU425" s="17" t="s">
        <v>169</v>
      </c>
    </row>
    <row r="426" s="2" customFormat="1">
      <c r="A426" s="39"/>
      <c r="B426" s="40"/>
      <c r="C426" s="41"/>
      <c r="D426" s="257" t="s">
        <v>158</v>
      </c>
      <c r="E426" s="41"/>
      <c r="F426" s="261" t="s">
        <v>540</v>
      </c>
      <c r="G426" s="41"/>
      <c r="H426" s="41"/>
      <c r="I426" s="155"/>
      <c r="J426" s="41"/>
      <c r="K426" s="41"/>
      <c r="L426" s="45"/>
      <c r="M426" s="259"/>
      <c r="N426" s="260"/>
      <c r="O426" s="92"/>
      <c r="P426" s="92"/>
      <c r="Q426" s="92"/>
      <c r="R426" s="92"/>
      <c r="S426" s="92"/>
      <c r="T426" s="93"/>
      <c r="U426" s="39"/>
      <c r="V426" s="39"/>
      <c r="W426" s="39"/>
      <c r="X426" s="39"/>
      <c r="Y426" s="39"/>
      <c r="Z426" s="39"/>
      <c r="AA426" s="39"/>
      <c r="AB426" s="39"/>
      <c r="AC426" s="39"/>
      <c r="AD426" s="39"/>
      <c r="AE426" s="39"/>
      <c r="AT426" s="17" t="s">
        <v>158</v>
      </c>
      <c r="AU426" s="17" t="s">
        <v>169</v>
      </c>
    </row>
    <row r="427" s="13" customFormat="1">
      <c r="A427" s="13"/>
      <c r="B427" s="262"/>
      <c r="C427" s="263"/>
      <c r="D427" s="257" t="s">
        <v>160</v>
      </c>
      <c r="E427" s="264" t="s">
        <v>1</v>
      </c>
      <c r="F427" s="265" t="s">
        <v>525</v>
      </c>
      <c r="G427" s="263"/>
      <c r="H427" s="264" t="s">
        <v>1</v>
      </c>
      <c r="I427" s="266"/>
      <c r="J427" s="263"/>
      <c r="K427" s="263"/>
      <c r="L427" s="267"/>
      <c r="M427" s="268"/>
      <c r="N427" s="269"/>
      <c r="O427" s="269"/>
      <c r="P427" s="269"/>
      <c r="Q427" s="269"/>
      <c r="R427" s="269"/>
      <c r="S427" s="269"/>
      <c r="T427" s="270"/>
      <c r="U427" s="13"/>
      <c r="V427" s="13"/>
      <c r="W427" s="13"/>
      <c r="X427" s="13"/>
      <c r="Y427" s="13"/>
      <c r="Z427" s="13"/>
      <c r="AA427" s="13"/>
      <c r="AB427" s="13"/>
      <c r="AC427" s="13"/>
      <c r="AD427" s="13"/>
      <c r="AE427" s="13"/>
      <c r="AT427" s="271" t="s">
        <v>160</v>
      </c>
      <c r="AU427" s="271" t="s">
        <v>169</v>
      </c>
      <c r="AV427" s="13" t="s">
        <v>23</v>
      </c>
      <c r="AW427" s="13" t="s">
        <v>47</v>
      </c>
      <c r="AX427" s="13" t="s">
        <v>90</v>
      </c>
      <c r="AY427" s="271" t="s">
        <v>146</v>
      </c>
    </row>
    <row r="428" s="14" customFormat="1">
      <c r="A428" s="14"/>
      <c r="B428" s="272"/>
      <c r="C428" s="273"/>
      <c r="D428" s="257" t="s">
        <v>160</v>
      </c>
      <c r="E428" s="274" t="s">
        <v>1</v>
      </c>
      <c r="F428" s="275" t="s">
        <v>541</v>
      </c>
      <c r="G428" s="273"/>
      <c r="H428" s="276">
        <v>1.6092499999999999</v>
      </c>
      <c r="I428" s="277"/>
      <c r="J428" s="273"/>
      <c r="K428" s="273"/>
      <c r="L428" s="278"/>
      <c r="M428" s="279"/>
      <c r="N428" s="280"/>
      <c r="O428" s="280"/>
      <c r="P428" s="280"/>
      <c r="Q428" s="280"/>
      <c r="R428" s="280"/>
      <c r="S428" s="280"/>
      <c r="T428" s="281"/>
      <c r="U428" s="14"/>
      <c r="V428" s="14"/>
      <c r="W428" s="14"/>
      <c r="X428" s="14"/>
      <c r="Y428" s="14"/>
      <c r="Z428" s="14"/>
      <c r="AA428" s="14"/>
      <c r="AB428" s="14"/>
      <c r="AC428" s="14"/>
      <c r="AD428" s="14"/>
      <c r="AE428" s="14"/>
      <c r="AT428" s="282" t="s">
        <v>160</v>
      </c>
      <c r="AU428" s="282" t="s">
        <v>169</v>
      </c>
      <c r="AV428" s="14" t="s">
        <v>97</v>
      </c>
      <c r="AW428" s="14" t="s">
        <v>47</v>
      </c>
      <c r="AX428" s="14" t="s">
        <v>90</v>
      </c>
      <c r="AY428" s="282" t="s">
        <v>146</v>
      </c>
    </row>
    <row r="429" s="14" customFormat="1">
      <c r="A429" s="14"/>
      <c r="B429" s="272"/>
      <c r="C429" s="273"/>
      <c r="D429" s="257" t="s">
        <v>160</v>
      </c>
      <c r="E429" s="274" t="s">
        <v>1</v>
      </c>
      <c r="F429" s="275" t="s">
        <v>542</v>
      </c>
      <c r="G429" s="273"/>
      <c r="H429" s="276">
        <v>0.95325000000000004</v>
      </c>
      <c r="I429" s="277"/>
      <c r="J429" s="273"/>
      <c r="K429" s="273"/>
      <c r="L429" s="278"/>
      <c r="M429" s="279"/>
      <c r="N429" s="280"/>
      <c r="O429" s="280"/>
      <c r="P429" s="280"/>
      <c r="Q429" s="280"/>
      <c r="R429" s="280"/>
      <c r="S429" s="280"/>
      <c r="T429" s="281"/>
      <c r="U429" s="14"/>
      <c r="V429" s="14"/>
      <c r="W429" s="14"/>
      <c r="X429" s="14"/>
      <c r="Y429" s="14"/>
      <c r="Z429" s="14"/>
      <c r="AA429" s="14"/>
      <c r="AB429" s="14"/>
      <c r="AC429" s="14"/>
      <c r="AD429" s="14"/>
      <c r="AE429" s="14"/>
      <c r="AT429" s="282" t="s">
        <v>160</v>
      </c>
      <c r="AU429" s="282" t="s">
        <v>169</v>
      </c>
      <c r="AV429" s="14" t="s">
        <v>97</v>
      </c>
      <c r="AW429" s="14" t="s">
        <v>47</v>
      </c>
      <c r="AX429" s="14" t="s">
        <v>90</v>
      </c>
      <c r="AY429" s="282" t="s">
        <v>146</v>
      </c>
    </row>
    <row r="430" s="14" customFormat="1">
      <c r="A430" s="14"/>
      <c r="B430" s="272"/>
      <c r="C430" s="273"/>
      <c r="D430" s="257" t="s">
        <v>160</v>
      </c>
      <c r="E430" s="274" t="s">
        <v>1</v>
      </c>
      <c r="F430" s="275" t="s">
        <v>543</v>
      </c>
      <c r="G430" s="273"/>
      <c r="H430" s="276">
        <v>0.56519999999999992</v>
      </c>
      <c r="I430" s="277"/>
      <c r="J430" s="273"/>
      <c r="K430" s="273"/>
      <c r="L430" s="278"/>
      <c r="M430" s="279"/>
      <c r="N430" s="280"/>
      <c r="O430" s="280"/>
      <c r="P430" s="280"/>
      <c r="Q430" s="280"/>
      <c r="R430" s="280"/>
      <c r="S430" s="280"/>
      <c r="T430" s="281"/>
      <c r="U430" s="14"/>
      <c r="V430" s="14"/>
      <c r="W430" s="14"/>
      <c r="X430" s="14"/>
      <c r="Y430" s="14"/>
      <c r="Z430" s="14"/>
      <c r="AA430" s="14"/>
      <c r="AB430" s="14"/>
      <c r="AC430" s="14"/>
      <c r="AD430" s="14"/>
      <c r="AE430" s="14"/>
      <c r="AT430" s="282" t="s">
        <v>160</v>
      </c>
      <c r="AU430" s="282" t="s">
        <v>169</v>
      </c>
      <c r="AV430" s="14" t="s">
        <v>97</v>
      </c>
      <c r="AW430" s="14" t="s">
        <v>47</v>
      </c>
      <c r="AX430" s="14" t="s">
        <v>90</v>
      </c>
      <c r="AY430" s="282" t="s">
        <v>146</v>
      </c>
    </row>
    <row r="431" s="14" customFormat="1">
      <c r="A431" s="14"/>
      <c r="B431" s="272"/>
      <c r="C431" s="273"/>
      <c r="D431" s="257" t="s">
        <v>160</v>
      </c>
      <c r="E431" s="274" t="s">
        <v>1</v>
      </c>
      <c r="F431" s="275" t="s">
        <v>544</v>
      </c>
      <c r="G431" s="273"/>
      <c r="H431" s="276">
        <v>0.33479999999999999</v>
      </c>
      <c r="I431" s="277"/>
      <c r="J431" s="273"/>
      <c r="K431" s="273"/>
      <c r="L431" s="278"/>
      <c r="M431" s="279"/>
      <c r="N431" s="280"/>
      <c r="O431" s="280"/>
      <c r="P431" s="280"/>
      <c r="Q431" s="280"/>
      <c r="R431" s="280"/>
      <c r="S431" s="280"/>
      <c r="T431" s="281"/>
      <c r="U431" s="14"/>
      <c r="V431" s="14"/>
      <c r="W431" s="14"/>
      <c r="X431" s="14"/>
      <c r="Y431" s="14"/>
      <c r="Z431" s="14"/>
      <c r="AA431" s="14"/>
      <c r="AB431" s="14"/>
      <c r="AC431" s="14"/>
      <c r="AD431" s="14"/>
      <c r="AE431" s="14"/>
      <c r="AT431" s="282" t="s">
        <v>160</v>
      </c>
      <c r="AU431" s="282" t="s">
        <v>169</v>
      </c>
      <c r="AV431" s="14" t="s">
        <v>97</v>
      </c>
      <c r="AW431" s="14" t="s">
        <v>47</v>
      </c>
      <c r="AX431" s="14" t="s">
        <v>90</v>
      </c>
      <c r="AY431" s="282" t="s">
        <v>146</v>
      </c>
    </row>
    <row r="432" s="2" customFormat="1" ht="16.5" customHeight="1">
      <c r="A432" s="39"/>
      <c r="B432" s="40"/>
      <c r="C432" s="244" t="s">
        <v>545</v>
      </c>
      <c r="D432" s="244" t="s">
        <v>149</v>
      </c>
      <c r="E432" s="245" t="s">
        <v>546</v>
      </c>
      <c r="F432" s="246" t="s">
        <v>547</v>
      </c>
      <c r="G432" s="247" t="s">
        <v>212</v>
      </c>
      <c r="H432" s="248">
        <v>3.4630000000000001</v>
      </c>
      <c r="I432" s="249"/>
      <c r="J432" s="250">
        <f>ROUND(I432*H432,2)</f>
        <v>0</v>
      </c>
      <c r="K432" s="246" t="s">
        <v>153</v>
      </c>
      <c r="L432" s="45"/>
      <c r="M432" s="251" t="s">
        <v>1</v>
      </c>
      <c r="N432" s="252" t="s">
        <v>55</v>
      </c>
      <c r="O432" s="92"/>
      <c r="P432" s="253">
        <f>O432*H432</f>
        <v>0</v>
      </c>
      <c r="Q432" s="253">
        <v>0</v>
      </c>
      <c r="R432" s="253">
        <f>Q432*H432</f>
        <v>0</v>
      </c>
      <c r="S432" s="253">
        <v>0</v>
      </c>
      <c r="T432" s="254">
        <f>S432*H432</f>
        <v>0</v>
      </c>
      <c r="U432" s="39"/>
      <c r="V432" s="39"/>
      <c r="W432" s="39"/>
      <c r="X432" s="39"/>
      <c r="Y432" s="39"/>
      <c r="Z432" s="39"/>
      <c r="AA432" s="39"/>
      <c r="AB432" s="39"/>
      <c r="AC432" s="39"/>
      <c r="AD432" s="39"/>
      <c r="AE432" s="39"/>
      <c r="AR432" s="255" t="s">
        <v>154</v>
      </c>
      <c r="AT432" s="255" t="s">
        <v>149</v>
      </c>
      <c r="AU432" s="255" t="s">
        <v>169</v>
      </c>
      <c r="AY432" s="17" t="s">
        <v>146</v>
      </c>
      <c r="BE432" s="256">
        <f>IF(N432="základní",J432,0)</f>
        <v>0</v>
      </c>
      <c r="BF432" s="256">
        <f>IF(N432="snížená",J432,0)</f>
        <v>0</v>
      </c>
      <c r="BG432" s="256">
        <f>IF(N432="zákl. přenesená",J432,0)</f>
        <v>0</v>
      </c>
      <c r="BH432" s="256">
        <f>IF(N432="sníž. přenesená",J432,0)</f>
        <v>0</v>
      </c>
      <c r="BI432" s="256">
        <f>IF(N432="nulová",J432,0)</f>
        <v>0</v>
      </c>
      <c r="BJ432" s="17" t="s">
        <v>23</v>
      </c>
      <c r="BK432" s="256">
        <f>ROUND(I432*H432,2)</f>
        <v>0</v>
      </c>
      <c r="BL432" s="17" t="s">
        <v>154</v>
      </c>
      <c r="BM432" s="255" t="s">
        <v>548</v>
      </c>
    </row>
    <row r="433" s="2" customFormat="1">
      <c r="A433" s="39"/>
      <c r="B433" s="40"/>
      <c r="C433" s="41"/>
      <c r="D433" s="257" t="s">
        <v>156</v>
      </c>
      <c r="E433" s="41"/>
      <c r="F433" s="258" t="s">
        <v>549</v>
      </c>
      <c r="G433" s="41"/>
      <c r="H433" s="41"/>
      <c r="I433" s="155"/>
      <c r="J433" s="41"/>
      <c r="K433" s="41"/>
      <c r="L433" s="45"/>
      <c r="M433" s="259"/>
      <c r="N433" s="260"/>
      <c r="O433" s="92"/>
      <c r="P433" s="92"/>
      <c r="Q433" s="92"/>
      <c r="R433" s="92"/>
      <c r="S433" s="92"/>
      <c r="T433" s="93"/>
      <c r="U433" s="39"/>
      <c r="V433" s="39"/>
      <c r="W433" s="39"/>
      <c r="X433" s="39"/>
      <c r="Y433" s="39"/>
      <c r="Z433" s="39"/>
      <c r="AA433" s="39"/>
      <c r="AB433" s="39"/>
      <c r="AC433" s="39"/>
      <c r="AD433" s="39"/>
      <c r="AE433" s="39"/>
      <c r="AT433" s="17" t="s">
        <v>156</v>
      </c>
      <c r="AU433" s="17" t="s">
        <v>169</v>
      </c>
    </row>
    <row r="434" s="2" customFormat="1">
      <c r="A434" s="39"/>
      <c r="B434" s="40"/>
      <c r="C434" s="41"/>
      <c r="D434" s="257" t="s">
        <v>158</v>
      </c>
      <c r="E434" s="41"/>
      <c r="F434" s="261" t="s">
        <v>550</v>
      </c>
      <c r="G434" s="41"/>
      <c r="H434" s="41"/>
      <c r="I434" s="155"/>
      <c r="J434" s="41"/>
      <c r="K434" s="41"/>
      <c r="L434" s="45"/>
      <c r="M434" s="259"/>
      <c r="N434" s="260"/>
      <c r="O434" s="92"/>
      <c r="P434" s="92"/>
      <c r="Q434" s="92"/>
      <c r="R434" s="92"/>
      <c r="S434" s="92"/>
      <c r="T434" s="93"/>
      <c r="U434" s="39"/>
      <c r="V434" s="39"/>
      <c r="W434" s="39"/>
      <c r="X434" s="39"/>
      <c r="Y434" s="39"/>
      <c r="Z434" s="39"/>
      <c r="AA434" s="39"/>
      <c r="AB434" s="39"/>
      <c r="AC434" s="39"/>
      <c r="AD434" s="39"/>
      <c r="AE434" s="39"/>
      <c r="AT434" s="17" t="s">
        <v>158</v>
      </c>
      <c r="AU434" s="17" t="s">
        <v>169</v>
      </c>
    </row>
    <row r="435" s="13" customFormat="1">
      <c r="A435" s="13"/>
      <c r="B435" s="262"/>
      <c r="C435" s="263"/>
      <c r="D435" s="257" t="s">
        <v>160</v>
      </c>
      <c r="E435" s="264" t="s">
        <v>1</v>
      </c>
      <c r="F435" s="265" t="s">
        <v>525</v>
      </c>
      <c r="G435" s="263"/>
      <c r="H435" s="264" t="s">
        <v>1</v>
      </c>
      <c r="I435" s="266"/>
      <c r="J435" s="263"/>
      <c r="K435" s="263"/>
      <c r="L435" s="267"/>
      <c r="M435" s="268"/>
      <c r="N435" s="269"/>
      <c r="O435" s="269"/>
      <c r="P435" s="269"/>
      <c r="Q435" s="269"/>
      <c r="R435" s="269"/>
      <c r="S435" s="269"/>
      <c r="T435" s="270"/>
      <c r="U435" s="13"/>
      <c r="V435" s="13"/>
      <c r="W435" s="13"/>
      <c r="X435" s="13"/>
      <c r="Y435" s="13"/>
      <c r="Z435" s="13"/>
      <c r="AA435" s="13"/>
      <c r="AB435" s="13"/>
      <c r="AC435" s="13"/>
      <c r="AD435" s="13"/>
      <c r="AE435" s="13"/>
      <c r="AT435" s="271" t="s">
        <v>160</v>
      </c>
      <c r="AU435" s="271" t="s">
        <v>169</v>
      </c>
      <c r="AV435" s="13" t="s">
        <v>23</v>
      </c>
      <c r="AW435" s="13" t="s">
        <v>47</v>
      </c>
      <c r="AX435" s="13" t="s">
        <v>90</v>
      </c>
      <c r="AY435" s="271" t="s">
        <v>146</v>
      </c>
    </row>
    <row r="436" s="14" customFormat="1">
      <c r="A436" s="14"/>
      <c r="B436" s="272"/>
      <c r="C436" s="273"/>
      <c r="D436" s="257" t="s">
        <v>160</v>
      </c>
      <c r="E436" s="274" t="s">
        <v>1</v>
      </c>
      <c r="F436" s="275" t="s">
        <v>541</v>
      </c>
      <c r="G436" s="273"/>
      <c r="H436" s="276">
        <v>1.6092499999999999</v>
      </c>
      <c r="I436" s="277"/>
      <c r="J436" s="273"/>
      <c r="K436" s="273"/>
      <c r="L436" s="278"/>
      <c r="M436" s="279"/>
      <c r="N436" s="280"/>
      <c r="O436" s="280"/>
      <c r="P436" s="280"/>
      <c r="Q436" s="280"/>
      <c r="R436" s="280"/>
      <c r="S436" s="280"/>
      <c r="T436" s="281"/>
      <c r="U436" s="14"/>
      <c r="V436" s="14"/>
      <c r="W436" s="14"/>
      <c r="X436" s="14"/>
      <c r="Y436" s="14"/>
      <c r="Z436" s="14"/>
      <c r="AA436" s="14"/>
      <c r="AB436" s="14"/>
      <c r="AC436" s="14"/>
      <c r="AD436" s="14"/>
      <c r="AE436" s="14"/>
      <c r="AT436" s="282" t="s">
        <v>160</v>
      </c>
      <c r="AU436" s="282" t="s">
        <v>169</v>
      </c>
      <c r="AV436" s="14" t="s">
        <v>97</v>
      </c>
      <c r="AW436" s="14" t="s">
        <v>47</v>
      </c>
      <c r="AX436" s="14" t="s">
        <v>90</v>
      </c>
      <c r="AY436" s="282" t="s">
        <v>146</v>
      </c>
    </row>
    <row r="437" s="14" customFormat="1">
      <c r="A437" s="14"/>
      <c r="B437" s="272"/>
      <c r="C437" s="273"/>
      <c r="D437" s="257" t="s">
        <v>160</v>
      </c>
      <c r="E437" s="274" t="s">
        <v>1</v>
      </c>
      <c r="F437" s="275" t="s">
        <v>542</v>
      </c>
      <c r="G437" s="273"/>
      <c r="H437" s="276">
        <v>0.95325000000000004</v>
      </c>
      <c r="I437" s="277"/>
      <c r="J437" s="273"/>
      <c r="K437" s="273"/>
      <c r="L437" s="278"/>
      <c r="M437" s="279"/>
      <c r="N437" s="280"/>
      <c r="O437" s="280"/>
      <c r="P437" s="280"/>
      <c r="Q437" s="280"/>
      <c r="R437" s="280"/>
      <c r="S437" s="280"/>
      <c r="T437" s="281"/>
      <c r="U437" s="14"/>
      <c r="V437" s="14"/>
      <c r="W437" s="14"/>
      <c r="X437" s="14"/>
      <c r="Y437" s="14"/>
      <c r="Z437" s="14"/>
      <c r="AA437" s="14"/>
      <c r="AB437" s="14"/>
      <c r="AC437" s="14"/>
      <c r="AD437" s="14"/>
      <c r="AE437" s="14"/>
      <c r="AT437" s="282" t="s">
        <v>160</v>
      </c>
      <c r="AU437" s="282" t="s">
        <v>169</v>
      </c>
      <c r="AV437" s="14" t="s">
        <v>97</v>
      </c>
      <c r="AW437" s="14" t="s">
        <v>47</v>
      </c>
      <c r="AX437" s="14" t="s">
        <v>90</v>
      </c>
      <c r="AY437" s="282" t="s">
        <v>146</v>
      </c>
    </row>
    <row r="438" s="14" customFormat="1">
      <c r="A438" s="14"/>
      <c r="B438" s="272"/>
      <c r="C438" s="273"/>
      <c r="D438" s="257" t="s">
        <v>160</v>
      </c>
      <c r="E438" s="274" t="s">
        <v>1</v>
      </c>
      <c r="F438" s="275" t="s">
        <v>543</v>
      </c>
      <c r="G438" s="273"/>
      <c r="H438" s="276">
        <v>0.56519999999999992</v>
      </c>
      <c r="I438" s="277"/>
      <c r="J438" s="273"/>
      <c r="K438" s="273"/>
      <c r="L438" s="278"/>
      <c r="M438" s="279"/>
      <c r="N438" s="280"/>
      <c r="O438" s="280"/>
      <c r="P438" s="280"/>
      <c r="Q438" s="280"/>
      <c r="R438" s="280"/>
      <c r="S438" s="280"/>
      <c r="T438" s="281"/>
      <c r="U438" s="14"/>
      <c r="V438" s="14"/>
      <c r="W438" s="14"/>
      <c r="X438" s="14"/>
      <c r="Y438" s="14"/>
      <c r="Z438" s="14"/>
      <c r="AA438" s="14"/>
      <c r="AB438" s="14"/>
      <c r="AC438" s="14"/>
      <c r="AD438" s="14"/>
      <c r="AE438" s="14"/>
      <c r="AT438" s="282" t="s">
        <v>160</v>
      </c>
      <c r="AU438" s="282" t="s">
        <v>169</v>
      </c>
      <c r="AV438" s="14" t="s">
        <v>97</v>
      </c>
      <c r="AW438" s="14" t="s">
        <v>47</v>
      </c>
      <c r="AX438" s="14" t="s">
        <v>90</v>
      </c>
      <c r="AY438" s="282" t="s">
        <v>146</v>
      </c>
    </row>
    <row r="439" s="14" customFormat="1">
      <c r="A439" s="14"/>
      <c r="B439" s="272"/>
      <c r="C439" s="273"/>
      <c r="D439" s="257" t="s">
        <v>160</v>
      </c>
      <c r="E439" s="274" t="s">
        <v>1</v>
      </c>
      <c r="F439" s="275" t="s">
        <v>544</v>
      </c>
      <c r="G439" s="273"/>
      <c r="H439" s="276">
        <v>0.33479999999999999</v>
      </c>
      <c r="I439" s="277"/>
      <c r="J439" s="273"/>
      <c r="K439" s="273"/>
      <c r="L439" s="278"/>
      <c r="M439" s="279"/>
      <c r="N439" s="280"/>
      <c r="O439" s="280"/>
      <c r="P439" s="280"/>
      <c r="Q439" s="280"/>
      <c r="R439" s="280"/>
      <c r="S439" s="280"/>
      <c r="T439" s="281"/>
      <c r="U439" s="14"/>
      <c r="V439" s="14"/>
      <c r="W439" s="14"/>
      <c r="X439" s="14"/>
      <c r="Y439" s="14"/>
      <c r="Z439" s="14"/>
      <c r="AA439" s="14"/>
      <c r="AB439" s="14"/>
      <c r="AC439" s="14"/>
      <c r="AD439" s="14"/>
      <c r="AE439" s="14"/>
      <c r="AT439" s="282" t="s">
        <v>160</v>
      </c>
      <c r="AU439" s="282" t="s">
        <v>169</v>
      </c>
      <c r="AV439" s="14" t="s">
        <v>97</v>
      </c>
      <c r="AW439" s="14" t="s">
        <v>47</v>
      </c>
      <c r="AX439" s="14" t="s">
        <v>90</v>
      </c>
      <c r="AY439" s="282" t="s">
        <v>146</v>
      </c>
    </row>
    <row r="440" s="2" customFormat="1" ht="21.75" customHeight="1">
      <c r="A440" s="39"/>
      <c r="B440" s="40"/>
      <c r="C440" s="244" t="s">
        <v>551</v>
      </c>
      <c r="D440" s="244" t="s">
        <v>149</v>
      </c>
      <c r="E440" s="245" t="s">
        <v>552</v>
      </c>
      <c r="F440" s="246" t="s">
        <v>553</v>
      </c>
      <c r="G440" s="247" t="s">
        <v>212</v>
      </c>
      <c r="H440" s="248">
        <v>38.093000000000004</v>
      </c>
      <c r="I440" s="249"/>
      <c r="J440" s="250">
        <f>ROUND(I440*H440,2)</f>
        <v>0</v>
      </c>
      <c r="K440" s="246" t="s">
        <v>153</v>
      </c>
      <c r="L440" s="45"/>
      <c r="M440" s="251" t="s">
        <v>1</v>
      </c>
      <c r="N440" s="252" t="s">
        <v>55</v>
      </c>
      <c r="O440" s="92"/>
      <c r="P440" s="253">
        <f>O440*H440</f>
        <v>0</v>
      </c>
      <c r="Q440" s="253">
        <v>0</v>
      </c>
      <c r="R440" s="253">
        <f>Q440*H440</f>
        <v>0</v>
      </c>
      <c r="S440" s="253">
        <v>0</v>
      </c>
      <c r="T440" s="254">
        <f>S440*H440</f>
        <v>0</v>
      </c>
      <c r="U440" s="39"/>
      <c r="V440" s="39"/>
      <c r="W440" s="39"/>
      <c r="X440" s="39"/>
      <c r="Y440" s="39"/>
      <c r="Z440" s="39"/>
      <c r="AA440" s="39"/>
      <c r="AB440" s="39"/>
      <c r="AC440" s="39"/>
      <c r="AD440" s="39"/>
      <c r="AE440" s="39"/>
      <c r="AR440" s="255" t="s">
        <v>154</v>
      </c>
      <c r="AT440" s="255" t="s">
        <v>149</v>
      </c>
      <c r="AU440" s="255" t="s">
        <v>169</v>
      </c>
      <c r="AY440" s="17" t="s">
        <v>146</v>
      </c>
      <c r="BE440" s="256">
        <f>IF(N440="základní",J440,0)</f>
        <v>0</v>
      </c>
      <c r="BF440" s="256">
        <f>IF(N440="snížená",J440,0)</f>
        <v>0</v>
      </c>
      <c r="BG440" s="256">
        <f>IF(N440="zákl. přenesená",J440,0)</f>
        <v>0</v>
      </c>
      <c r="BH440" s="256">
        <f>IF(N440="sníž. přenesená",J440,0)</f>
        <v>0</v>
      </c>
      <c r="BI440" s="256">
        <f>IF(N440="nulová",J440,0)</f>
        <v>0</v>
      </c>
      <c r="BJ440" s="17" t="s">
        <v>23</v>
      </c>
      <c r="BK440" s="256">
        <f>ROUND(I440*H440,2)</f>
        <v>0</v>
      </c>
      <c r="BL440" s="17" t="s">
        <v>154</v>
      </c>
      <c r="BM440" s="255" t="s">
        <v>554</v>
      </c>
    </row>
    <row r="441" s="2" customFormat="1">
      <c r="A441" s="39"/>
      <c r="B441" s="40"/>
      <c r="C441" s="41"/>
      <c r="D441" s="257" t="s">
        <v>156</v>
      </c>
      <c r="E441" s="41"/>
      <c r="F441" s="258" t="s">
        <v>555</v>
      </c>
      <c r="G441" s="41"/>
      <c r="H441" s="41"/>
      <c r="I441" s="155"/>
      <c r="J441" s="41"/>
      <c r="K441" s="41"/>
      <c r="L441" s="45"/>
      <c r="M441" s="259"/>
      <c r="N441" s="260"/>
      <c r="O441" s="92"/>
      <c r="P441" s="92"/>
      <c r="Q441" s="92"/>
      <c r="R441" s="92"/>
      <c r="S441" s="92"/>
      <c r="T441" s="93"/>
      <c r="U441" s="39"/>
      <c r="V441" s="39"/>
      <c r="W441" s="39"/>
      <c r="X441" s="39"/>
      <c r="Y441" s="39"/>
      <c r="Z441" s="39"/>
      <c r="AA441" s="39"/>
      <c r="AB441" s="39"/>
      <c r="AC441" s="39"/>
      <c r="AD441" s="39"/>
      <c r="AE441" s="39"/>
      <c r="AT441" s="17" t="s">
        <v>156</v>
      </c>
      <c r="AU441" s="17" t="s">
        <v>169</v>
      </c>
    </row>
    <row r="442" s="2" customFormat="1">
      <c r="A442" s="39"/>
      <c r="B442" s="40"/>
      <c r="C442" s="41"/>
      <c r="D442" s="257" t="s">
        <v>158</v>
      </c>
      <c r="E442" s="41"/>
      <c r="F442" s="261" t="s">
        <v>550</v>
      </c>
      <c r="G442" s="41"/>
      <c r="H442" s="41"/>
      <c r="I442" s="155"/>
      <c r="J442" s="41"/>
      <c r="K442" s="41"/>
      <c r="L442" s="45"/>
      <c r="M442" s="259"/>
      <c r="N442" s="260"/>
      <c r="O442" s="92"/>
      <c r="P442" s="92"/>
      <c r="Q442" s="92"/>
      <c r="R442" s="92"/>
      <c r="S442" s="92"/>
      <c r="T442" s="93"/>
      <c r="U442" s="39"/>
      <c r="V442" s="39"/>
      <c r="W442" s="39"/>
      <c r="X442" s="39"/>
      <c r="Y442" s="39"/>
      <c r="Z442" s="39"/>
      <c r="AA442" s="39"/>
      <c r="AB442" s="39"/>
      <c r="AC442" s="39"/>
      <c r="AD442" s="39"/>
      <c r="AE442" s="39"/>
      <c r="AT442" s="17" t="s">
        <v>158</v>
      </c>
      <c r="AU442" s="17" t="s">
        <v>169</v>
      </c>
    </row>
    <row r="443" s="13" customFormat="1">
      <c r="A443" s="13"/>
      <c r="B443" s="262"/>
      <c r="C443" s="263"/>
      <c r="D443" s="257" t="s">
        <v>160</v>
      </c>
      <c r="E443" s="264" t="s">
        <v>1</v>
      </c>
      <c r="F443" s="265" t="s">
        <v>207</v>
      </c>
      <c r="G443" s="263"/>
      <c r="H443" s="264" t="s">
        <v>1</v>
      </c>
      <c r="I443" s="266"/>
      <c r="J443" s="263"/>
      <c r="K443" s="263"/>
      <c r="L443" s="267"/>
      <c r="M443" s="268"/>
      <c r="N443" s="269"/>
      <c r="O443" s="269"/>
      <c r="P443" s="269"/>
      <c r="Q443" s="269"/>
      <c r="R443" s="269"/>
      <c r="S443" s="269"/>
      <c r="T443" s="270"/>
      <c r="U443" s="13"/>
      <c r="V443" s="13"/>
      <c r="W443" s="13"/>
      <c r="X443" s="13"/>
      <c r="Y443" s="13"/>
      <c r="Z443" s="13"/>
      <c r="AA443" s="13"/>
      <c r="AB443" s="13"/>
      <c r="AC443" s="13"/>
      <c r="AD443" s="13"/>
      <c r="AE443" s="13"/>
      <c r="AT443" s="271" t="s">
        <v>160</v>
      </c>
      <c r="AU443" s="271" t="s">
        <v>169</v>
      </c>
      <c r="AV443" s="13" t="s">
        <v>23</v>
      </c>
      <c r="AW443" s="13" t="s">
        <v>47</v>
      </c>
      <c r="AX443" s="13" t="s">
        <v>90</v>
      </c>
      <c r="AY443" s="271" t="s">
        <v>146</v>
      </c>
    </row>
    <row r="444" s="13" customFormat="1">
      <c r="A444" s="13"/>
      <c r="B444" s="262"/>
      <c r="C444" s="263"/>
      <c r="D444" s="257" t="s">
        <v>160</v>
      </c>
      <c r="E444" s="264" t="s">
        <v>1</v>
      </c>
      <c r="F444" s="265" t="s">
        <v>525</v>
      </c>
      <c r="G444" s="263"/>
      <c r="H444" s="264" t="s">
        <v>1</v>
      </c>
      <c r="I444" s="266"/>
      <c r="J444" s="263"/>
      <c r="K444" s="263"/>
      <c r="L444" s="267"/>
      <c r="M444" s="268"/>
      <c r="N444" s="269"/>
      <c r="O444" s="269"/>
      <c r="P444" s="269"/>
      <c r="Q444" s="269"/>
      <c r="R444" s="269"/>
      <c r="S444" s="269"/>
      <c r="T444" s="270"/>
      <c r="U444" s="13"/>
      <c r="V444" s="13"/>
      <c r="W444" s="13"/>
      <c r="X444" s="13"/>
      <c r="Y444" s="13"/>
      <c r="Z444" s="13"/>
      <c r="AA444" s="13"/>
      <c r="AB444" s="13"/>
      <c r="AC444" s="13"/>
      <c r="AD444" s="13"/>
      <c r="AE444" s="13"/>
      <c r="AT444" s="271" t="s">
        <v>160</v>
      </c>
      <c r="AU444" s="271" t="s">
        <v>169</v>
      </c>
      <c r="AV444" s="13" t="s">
        <v>23</v>
      </c>
      <c r="AW444" s="13" t="s">
        <v>47</v>
      </c>
      <c r="AX444" s="13" t="s">
        <v>90</v>
      </c>
      <c r="AY444" s="271" t="s">
        <v>146</v>
      </c>
    </row>
    <row r="445" s="14" customFormat="1">
      <c r="A445" s="14"/>
      <c r="B445" s="272"/>
      <c r="C445" s="273"/>
      <c r="D445" s="257" t="s">
        <v>160</v>
      </c>
      <c r="E445" s="274" t="s">
        <v>1</v>
      </c>
      <c r="F445" s="275" t="s">
        <v>541</v>
      </c>
      <c r="G445" s="273"/>
      <c r="H445" s="276">
        <v>1.6092499999999999</v>
      </c>
      <c r="I445" s="277"/>
      <c r="J445" s="273"/>
      <c r="K445" s="273"/>
      <c r="L445" s="278"/>
      <c r="M445" s="279"/>
      <c r="N445" s="280"/>
      <c r="O445" s="280"/>
      <c r="P445" s="280"/>
      <c r="Q445" s="280"/>
      <c r="R445" s="280"/>
      <c r="S445" s="280"/>
      <c r="T445" s="281"/>
      <c r="U445" s="14"/>
      <c r="V445" s="14"/>
      <c r="W445" s="14"/>
      <c r="X445" s="14"/>
      <c r="Y445" s="14"/>
      <c r="Z445" s="14"/>
      <c r="AA445" s="14"/>
      <c r="AB445" s="14"/>
      <c r="AC445" s="14"/>
      <c r="AD445" s="14"/>
      <c r="AE445" s="14"/>
      <c r="AT445" s="282" t="s">
        <v>160</v>
      </c>
      <c r="AU445" s="282" t="s">
        <v>169</v>
      </c>
      <c r="AV445" s="14" t="s">
        <v>97</v>
      </c>
      <c r="AW445" s="14" t="s">
        <v>47</v>
      </c>
      <c r="AX445" s="14" t="s">
        <v>90</v>
      </c>
      <c r="AY445" s="282" t="s">
        <v>146</v>
      </c>
    </row>
    <row r="446" s="14" customFormat="1">
      <c r="A446" s="14"/>
      <c r="B446" s="272"/>
      <c r="C446" s="273"/>
      <c r="D446" s="257" t="s">
        <v>160</v>
      </c>
      <c r="E446" s="274" t="s">
        <v>1</v>
      </c>
      <c r="F446" s="275" t="s">
        <v>542</v>
      </c>
      <c r="G446" s="273"/>
      <c r="H446" s="276">
        <v>0.95325000000000004</v>
      </c>
      <c r="I446" s="277"/>
      <c r="J446" s="273"/>
      <c r="K446" s="273"/>
      <c r="L446" s="278"/>
      <c r="M446" s="279"/>
      <c r="N446" s="280"/>
      <c r="O446" s="280"/>
      <c r="P446" s="280"/>
      <c r="Q446" s="280"/>
      <c r="R446" s="280"/>
      <c r="S446" s="280"/>
      <c r="T446" s="281"/>
      <c r="U446" s="14"/>
      <c r="V446" s="14"/>
      <c r="W446" s="14"/>
      <c r="X446" s="14"/>
      <c r="Y446" s="14"/>
      <c r="Z446" s="14"/>
      <c r="AA446" s="14"/>
      <c r="AB446" s="14"/>
      <c r="AC446" s="14"/>
      <c r="AD446" s="14"/>
      <c r="AE446" s="14"/>
      <c r="AT446" s="282" t="s">
        <v>160</v>
      </c>
      <c r="AU446" s="282" t="s">
        <v>169</v>
      </c>
      <c r="AV446" s="14" t="s">
        <v>97</v>
      </c>
      <c r="AW446" s="14" t="s">
        <v>47</v>
      </c>
      <c r="AX446" s="14" t="s">
        <v>90</v>
      </c>
      <c r="AY446" s="282" t="s">
        <v>146</v>
      </c>
    </row>
    <row r="447" s="14" customFormat="1">
      <c r="A447" s="14"/>
      <c r="B447" s="272"/>
      <c r="C447" s="273"/>
      <c r="D447" s="257" t="s">
        <v>160</v>
      </c>
      <c r="E447" s="274" t="s">
        <v>1</v>
      </c>
      <c r="F447" s="275" t="s">
        <v>543</v>
      </c>
      <c r="G447" s="273"/>
      <c r="H447" s="276">
        <v>0.56519999999999992</v>
      </c>
      <c r="I447" s="277"/>
      <c r="J447" s="273"/>
      <c r="K447" s="273"/>
      <c r="L447" s="278"/>
      <c r="M447" s="279"/>
      <c r="N447" s="280"/>
      <c r="O447" s="280"/>
      <c r="P447" s="280"/>
      <c r="Q447" s="280"/>
      <c r="R447" s="280"/>
      <c r="S447" s="280"/>
      <c r="T447" s="281"/>
      <c r="U447" s="14"/>
      <c r="V447" s="14"/>
      <c r="W447" s="14"/>
      <c r="X447" s="14"/>
      <c r="Y447" s="14"/>
      <c r="Z447" s="14"/>
      <c r="AA447" s="14"/>
      <c r="AB447" s="14"/>
      <c r="AC447" s="14"/>
      <c r="AD447" s="14"/>
      <c r="AE447" s="14"/>
      <c r="AT447" s="282" t="s">
        <v>160</v>
      </c>
      <c r="AU447" s="282" t="s">
        <v>169</v>
      </c>
      <c r="AV447" s="14" t="s">
        <v>97</v>
      </c>
      <c r="AW447" s="14" t="s">
        <v>47</v>
      </c>
      <c r="AX447" s="14" t="s">
        <v>90</v>
      </c>
      <c r="AY447" s="282" t="s">
        <v>146</v>
      </c>
    </row>
    <row r="448" s="14" customFormat="1">
      <c r="A448" s="14"/>
      <c r="B448" s="272"/>
      <c r="C448" s="273"/>
      <c r="D448" s="257" t="s">
        <v>160</v>
      </c>
      <c r="E448" s="274" t="s">
        <v>1</v>
      </c>
      <c r="F448" s="275" t="s">
        <v>544</v>
      </c>
      <c r="G448" s="273"/>
      <c r="H448" s="276">
        <v>0.33479999999999999</v>
      </c>
      <c r="I448" s="277"/>
      <c r="J448" s="273"/>
      <c r="K448" s="273"/>
      <c r="L448" s="278"/>
      <c r="M448" s="279"/>
      <c r="N448" s="280"/>
      <c r="O448" s="280"/>
      <c r="P448" s="280"/>
      <c r="Q448" s="280"/>
      <c r="R448" s="280"/>
      <c r="S448" s="280"/>
      <c r="T448" s="281"/>
      <c r="U448" s="14"/>
      <c r="V448" s="14"/>
      <c r="W448" s="14"/>
      <c r="X448" s="14"/>
      <c r="Y448" s="14"/>
      <c r="Z448" s="14"/>
      <c r="AA448" s="14"/>
      <c r="AB448" s="14"/>
      <c r="AC448" s="14"/>
      <c r="AD448" s="14"/>
      <c r="AE448" s="14"/>
      <c r="AT448" s="282" t="s">
        <v>160</v>
      </c>
      <c r="AU448" s="282" t="s">
        <v>169</v>
      </c>
      <c r="AV448" s="14" t="s">
        <v>97</v>
      </c>
      <c r="AW448" s="14" t="s">
        <v>47</v>
      </c>
      <c r="AX448" s="14" t="s">
        <v>90</v>
      </c>
      <c r="AY448" s="282" t="s">
        <v>146</v>
      </c>
    </row>
    <row r="449" s="15" customFormat="1">
      <c r="A449" s="15"/>
      <c r="B449" s="294"/>
      <c r="C449" s="295"/>
      <c r="D449" s="257" t="s">
        <v>160</v>
      </c>
      <c r="E449" s="296" t="s">
        <v>1</v>
      </c>
      <c r="F449" s="297" t="s">
        <v>556</v>
      </c>
      <c r="G449" s="295"/>
      <c r="H449" s="298">
        <v>3.4624999999999999</v>
      </c>
      <c r="I449" s="299"/>
      <c r="J449" s="295"/>
      <c r="K449" s="295"/>
      <c r="L449" s="300"/>
      <c r="M449" s="301"/>
      <c r="N449" s="302"/>
      <c r="O449" s="302"/>
      <c r="P449" s="302"/>
      <c r="Q449" s="302"/>
      <c r="R449" s="302"/>
      <c r="S449" s="302"/>
      <c r="T449" s="303"/>
      <c r="U449" s="15"/>
      <c r="V449" s="15"/>
      <c r="W449" s="15"/>
      <c r="X449" s="15"/>
      <c r="Y449" s="15"/>
      <c r="Z449" s="15"/>
      <c r="AA449" s="15"/>
      <c r="AB449" s="15"/>
      <c r="AC449" s="15"/>
      <c r="AD449" s="15"/>
      <c r="AE449" s="15"/>
      <c r="AT449" s="304" t="s">
        <v>160</v>
      </c>
      <c r="AU449" s="304" t="s">
        <v>169</v>
      </c>
      <c r="AV449" s="15" t="s">
        <v>169</v>
      </c>
      <c r="AW449" s="15" t="s">
        <v>47</v>
      </c>
      <c r="AX449" s="15" t="s">
        <v>90</v>
      </c>
      <c r="AY449" s="304" t="s">
        <v>146</v>
      </c>
    </row>
    <row r="450" s="14" customFormat="1">
      <c r="A450" s="14"/>
      <c r="B450" s="272"/>
      <c r="C450" s="273"/>
      <c r="D450" s="257" t="s">
        <v>160</v>
      </c>
      <c r="E450" s="274" t="s">
        <v>1</v>
      </c>
      <c r="F450" s="275" t="s">
        <v>557</v>
      </c>
      <c r="G450" s="273"/>
      <c r="H450" s="276">
        <v>38.093000000000004</v>
      </c>
      <c r="I450" s="277"/>
      <c r="J450" s="273"/>
      <c r="K450" s="273"/>
      <c r="L450" s="278"/>
      <c r="M450" s="279"/>
      <c r="N450" s="280"/>
      <c r="O450" s="280"/>
      <c r="P450" s="280"/>
      <c r="Q450" s="280"/>
      <c r="R450" s="280"/>
      <c r="S450" s="280"/>
      <c r="T450" s="281"/>
      <c r="U450" s="14"/>
      <c r="V450" s="14"/>
      <c r="W450" s="14"/>
      <c r="X450" s="14"/>
      <c r="Y450" s="14"/>
      <c r="Z450" s="14"/>
      <c r="AA450" s="14"/>
      <c r="AB450" s="14"/>
      <c r="AC450" s="14"/>
      <c r="AD450" s="14"/>
      <c r="AE450" s="14"/>
      <c r="AT450" s="282" t="s">
        <v>160</v>
      </c>
      <c r="AU450" s="282" t="s">
        <v>169</v>
      </c>
      <c r="AV450" s="14" t="s">
        <v>97</v>
      </c>
      <c r="AW450" s="14" t="s">
        <v>47</v>
      </c>
      <c r="AX450" s="14" t="s">
        <v>23</v>
      </c>
      <c r="AY450" s="282" t="s">
        <v>146</v>
      </c>
    </row>
    <row r="451" s="2" customFormat="1" ht="33" customHeight="1">
      <c r="A451" s="39"/>
      <c r="B451" s="40"/>
      <c r="C451" s="244" t="s">
        <v>558</v>
      </c>
      <c r="D451" s="244" t="s">
        <v>149</v>
      </c>
      <c r="E451" s="245" t="s">
        <v>559</v>
      </c>
      <c r="F451" s="246" t="s">
        <v>560</v>
      </c>
      <c r="G451" s="247" t="s">
        <v>212</v>
      </c>
      <c r="H451" s="248">
        <v>3.4630000000000001</v>
      </c>
      <c r="I451" s="249"/>
      <c r="J451" s="250">
        <f>ROUND(I451*H451,2)</f>
        <v>0</v>
      </c>
      <c r="K451" s="246" t="s">
        <v>153</v>
      </c>
      <c r="L451" s="45"/>
      <c r="M451" s="251" t="s">
        <v>1</v>
      </c>
      <c r="N451" s="252" t="s">
        <v>55</v>
      </c>
      <c r="O451" s="92"/>
      <c r="P451" s="253">
        <f>O451*H451</f>
        <v>0</v>
      </c>
      <c r="Q451" s="253">
        <v>0</v>
      </c>
      <c r="R451" s="253">
        <f>Q451*H451</f>
        <v>0</v>
      </c>
      <c r="S451" s="253">
        <v>0</v>
      </c>
      <c r="T451" s="254">
        <f>S451*H451</f>
        <v>0</v>
      </c>
      <c r="U451" s="39"/>
      <c r="V451" s="39"/>
      <c r="W451" s="39"/>
      <c r="X451" s="39"/>
      <c r="Y451" s="39"/>
      <c r="Z451" s="39"/>
      <c r="AA451" s="39"/>
      <c r="AB451" s="39"/>
      <c r="AC451" s="39"/>
      <c r="AD451" s="39"/>
      <c r="AE451" s="39"/>
      <c r="AR451" s="255" t="s">
        <v>154</v>
      </c>
      <c r="AT451" s="255" t="s">
        <v>149</v>
      </c>
      <c r="AU451" s="255" t="s">
        <v>169</v>
      </c>
      <c r="AY451" s="17" t="s">
        <v>146</v>
      </c>
      <c r="BE451" s="256">
        <f>IF(N451="základní",J451,0)</f>
        <v>0</v>
      </c>
      <c r="BF451" s="256">
        <f>IF(N451="snížená",J451,0)</f>
        <v>0</v>
      </c>
      <c r="BG451" s="256">
        <f>IF(N451="zákl. přenesená",J451,0)</f>
        <v>0</v>
      </c>
      <c r="BH451" s="256">
        <f>IF(N451="sníž. přenesená",J451,0)</f>
        <v>0</v>
      </c>
      <c r="BI451" s="256">
        <f>IF(N451="nulová",J451,0)</f>
        <v>0</v>
      </c>
      <c r="BJ451" s="17" t="s">
        <v>23</v>
      </c>
      <c r="BK451" s="256">
        <f>ROUND(I451*H451,2)</f>
        <v>0</v>
      </c>
      <c r="BL451" s="17" t="s">
        <v>154</v>
      </c>
      <c r="BM451" s="255" t="s">
        <v>561</v>
      </c>
    </row>
    <row r="452" s="2" customFormat="1">
      <c r="A452" s="39"/>
      <c r="B452" s="40"/>
      <c r="C452" s="41"/>
      <c r="D452" s="257" t="s">
        <v>156</v>
      </c>
      <c r="E452" s="41"/>
      <c r="F452" s="258" t="s">
        <v>562</v>
      </c>
      <c r="G452" s="41"/>
      <c r="H452" s="41"/>
      <c r="I452" s="155"/>
      <c r="J452" s="41"/>
      <c r="K452" s="41"/>
      <c r="L452" s="45"/>
      <c r="M452" s="259"/>
      <c r="N452" s="260"/>
      <c r="O452" s="92"/>
      <c r="P452" s="92"/>
      <c r="Q452" s="92"/>
      <c r="R452" s="92"/>
      <c r="S452" s="92"/>
      <c r="T452" s="93"/>
      <c r="U452" s="39"/>
      <c r="V452" s="39"/>
      <c r="W452" s="39"/>
      <c r="X452" s="39"/>
      <c r="Y452" s="39"/>
      <c r="Z452" s="39"/>
      <c r="AA452" s="39"/>
      <c r="AB452" s="39"/>
      <c r="AC452" s="39"/>
      <c r="AD452" s="39"/>
      <c r="AE452" s="39"/>
      <c r="AT452" s="17" t="s">
        <v>156</v>
      </c>
      <c r="AU452" s="17" t="s">
        <v>169</v>
      </c>
    </row>
    <row r="453" s="13" customFormat="1">
      <c r="A453" s="13"/>
      <c r="B453" s="262"/>
      <c r="C453" s="263"/>
      <c r="D453" s="257" t="s">
        <v>160</v>
      </c>
      <c r="E453" s="264" t="s">
        <v>1</v>
      </c>
      <c r="F453" s="265" t="s">
        <v>525</v>
      </c>
      <c r="G453" s="263"/>
      <c r="H453" s="264" t="s">
        <v>1</v>
      </c>
      <c r="I453" s="266"/>
      <c r="J453" s="263"/>
      <c r="K453" s="263"/>
      <c r="L453" s="267"/>
      <c r="M453" s="268"/>
      <c r="N453" s="269"/>
      <c r="O453" s="269"/>
      <c r="P453" s="269"/>
      <c r="Q453" s="269"/>
      <c r="R453" s="269"/>
      <c r="S453" s="269"/>
      <c r="T453" s="270"/>
      <c r="U453" s="13"/>
      <c r="V453" s="13"/>
      <c r="W453" s="13"/>
      <c r="X453" s="13"/>
      <c r="Y453" s="13"/>
      <c r="Z453" s="13"/>
      <c r="AA453" s="13"/>
      <c r="AB453" s="13"/>
      <c r="AC453" s="13"/>
      <c r="AD453" s="13"/>
      <c r="AE453" s="13"/>
      <c r="AT453" s="271" t="s">
        <v>160</v>
      </c>
      <c r="AU453" s="271" t="s">
        <v>169</v>
      </c>
      <c r="AV453" s="13" t="s">
        <v>23</v>
      </c>
      <c r="AW453" s="13" t="s">
        <v>47</v>
      </c>
      <c r="AX453" s="13" t="s">
        <v>90</v>
      </c>
      <c r="AY453" s="271" t="s">
        <v>146</v>
      </c>
    </row>
    <row r="454" s="14" customFormat="1">
      <c r="A454" s="14"/>
      <c r="B454" s="272"/>
      <c r="C454" s="273"/>
      <c r="D454" s="257" t="s">
        <v>160</v>
      </c>
      <c r="E454" s="274" t="s">
        <v>1</v>
      </c>
      <c r="F454" s="275" t="s">
        <v>541</v>
      </c>
      <c r="G454" s="273"/>
      <c r="H454" s="276">
        <v>1.6092499999999999</v>
      </c>
      <c r="I454" s="277"/>
      <c r="J454" s="273"/>
      <c r="K454" s="273"/>
      <c r="L454" s="278"/>
      <c r="M454" s="279"/>
      <c r="N454" s="280"/>
      <c r="O454" s="280"/>
      <c r="P454" s="280"/>
      <c r="Q454" s="280"/>
      <c r="R454" s="280"/>
      <c r="S454" s="280"/>
      <c r="T454" s="281"/>
      <c r="U454" s="14"/>
      <c r="V454" s="14"/>
      <c r="W454" s="14"/>
      <c r="X454" s="14"/>
      <c r="Y454" s="14"/>
      <c r="Z454" s="14"/>
      <c r="AA454" s="14"/>
      <c r="AB454" s="14"/>
      <c r="AC454" s="14"/>
      <c r="AD454" s="14"/>
      <c r="AE454" s="14"/>
      <c r="AT454" s="282" t="s">
        <v>160</v>
      </c>
      <c r="AU454" s="282" t="s">
        <v>169</v>
      </c>
      <c r="AV454" s="14" t="s">
        <v>97</v>
      </c>
      <c r="AW454" s="14" t="s">
        <v>47</v>
      </c>
      <c r="AX454" s="14" t="s">
        <v>90</v>
      </c>
      <c r="AY454" s="282" t="s">
        <v>146</v>
      </c>
    </row>
    <row r="455" s="14" customFormat="1">
      <c r="A455" s="14"/>
      <c r="B455" s="272"/>
      <c r="C455" s="273"/>
      <c r="D455" s="257" t="s">
        <v>160</v>
      </c>
      <c r="E455" s="274" t="s">
        <v>1</v>
      </c>
      <c r="F455" s="275" t="s">
        <v>542</v>
      </c>
      <c r="G455" s="273"/>
      <c r="H455" s="276">
        <v>0.95325000000000004</v>
      </c>
      <c r="I455" s="277"/>
      <c r="J455" s="273"/>
      <c r="K455" s="273"/>
      <c r="L455" s="278"/>
      <c r="M455" s="279"/>
      <c r="N455" s="280"/>
      <c r="O455" s="280"/>
      <c r="P455" s="280"/>
      <c r="Q455" s="280"/>
      <c r="R455" s="280"/>
      <c r="S455" s="280"/>
      <c r="T455" s="281"/>
      <c r="U455" s="14"/>
      <c r="V455" s="14"/>
      <c r="W455" s="14"/>
      <c r="X455" s="14"/>
      <c r="Y455" s="14"/>
      <c r="Z455" s="14"/>
      <c r="AA455" s="14"/>
      <c r="AB455" s="14"/>
      <c r="AC455" s="14"/>
      <c r="AD455" s="14"/>
      <c r="AE455" s="14"/>
      <c r="AT455" s="282" t="s">
        <v>160</v>
      </c>
      <c r="AU455" s="282" t="s">
        <v>169</v>
      </c>
      <c r="AV455" s="14" t="s">
        <v>97</v>
      </c>
      <c r="AW455" s="14" t="s">
        <v>47</v>
      </c>
      <c r="AX455" s="14" t="s">
        <v>90</v>
      </c>
      <c r="AY455" s="282" t="s">
        <v>146</v>
      </c>
    </row>
    <row r="456" s="14" customFormat="1">
      <c r="A456" s="14"/>
      <c r="B456" s="272"/>
      <c r="C456" s="273"/>
      <c r="D456" s="257" t="s">
        <v>160</v>
      </c>
      <c r="E456" s="274" t="s">
        <v>1</v>
      </c>
      <c r="F456" s="275" t="s">
        <v>543</v>
      </c>
      <c r="G456" s="273"/>
      <c r="H456" s="276">
        <v>0.56519999999999992</v>
      </c>
      <c r="I456" s="277"/>
      <c r="J456" s="273"/>
      <c r="K456" s="273"/>
      <c r="L456" s="278"/>
      <c r="M456" s="279"/>
      <c r="N456" s="280"/>
      <c r="O456" s="280"/>
      <c r="P456" s="280"/>
      <c r="Q456" s="280"/>
      <c r="R456" s="280"/>
      <c r="S456" s="280"/>
      <c r="T456" s="281"/>
      <c r="U456" s="14"/>
      <c r="V456" s="14"/>
      <c r="W456" s="14"/>
      <c r="X456" s="14"/>
      <c r="Y456" s="14"/>
      <c r="Z456" s="14"/>
      <c r="AA456" s="14"/>
      <c r="AB456" s="14"/>
      <c r="AC456" s="14"/>
      <c r="AD456" s="14"/>
      <c r="AE456" s="14"/>
      <c r="AT456" s="282" t="s">
        <v>160</v>
      </c>
      <c r="AU456" s="282" t="s">
        <v>169</v>
      </c>
      <c r="AV456" s="14" t="s">
        <v>97</v>
      </c>
      <c r="AW456" s="14" t="s">
        <v>47</v>
      </c>
      <c r="AX456" s="14" t="s">
        <v>90</v>
      </c>
      <c r="AY456" s="282" t="s">
        <v>146</v>
      </c>
    </row>
    <row r="457" s="14" customFormat="1">
      <c r="A457" s="14"/>
      <c r="B457" s="272"/>
      <c r="C457" s="273"/>
      <c r="D457" s="257" t="s">
        <v>160</v>
      </c>
      <c r="E457" s="274" t="s">
        <v>1</v>
      </c>
      <c r="F457" s="275" t="s">
        <v>544</v>
      </c>
      <c r="G457" s="273"/>
      <c r="H457" s="276">
        <v>0.33479999999999999</v>
      </c>
      <c r="I457" s="277"/>
      <c r="J457" s="273"/>
      <c r="K457" s="273"/>
      <c r="L457" s="278"/>
      <c r="M457" s="279"/>
      <c r="N457" s="280"/>
      <c r="O457" s="280"/>
      <c r="P457" s="280"/>
      <c r="Q457" s="280"/>
      <c r="R457" s="280"/>
      <c r="S457" s="280"/>
      <c r="T457" s="281"/>
      <c r="U457" s="14"/>
      <c r="V457" s="14"/>
      <c r="W457" s="14"/>
      <c r="X457" s="14"/>
      <c r="Y457" s="14"/>
      <c r="Z457" s="14"/>
      <c r="AA457" s="14"/>
      <c r="AB457" s="14"/>
      <c r="AC457" s="14"/>
      <c r="AD457" s="14"/>
      <c r="AE457" s="14"/>
      <c r="AT457" s="282" t="s">
        <v>160</v>
      </c>
      <c r="AU457" s="282" t="s">
        <v>169</v>
      </c>
      <c r="AV457" s="14" t="s">
        <v>97</v>
      </c>
      <c r="AW457" s="14" t="s">
        <v>47</v>
      </c>
      <c r="AX457" s="14" t="s">
        <v>90</v>
      </c>
      <c r="AY457" s="282" t="s">
        <v>146</v>
      </c>
    </row>
    <row r="458" s="12" customFormat="1" ht="25.92" customHeight="1">
      <c r="A458" s="12"/>
      <c r="B458" s="228"/>
      <c r="C458" s="229"/>
      <c r="D458" s="230" t="s">
        <v>89</v>
      </c>
      <c r="E458" s="231" t="s">
        <v>224</v>
      </c>
      <c r="F458" s="231" t="s">
        <v>563</v>
      </c>
      <c r="G458" s="229"/>
      <c r="H458" s="229"/>
      <c r="I458" s="232"/>
      <c r="J458" s="233">
        <f>BK458</f>
        <v>0</v>
      </c>
      <c r="K458" s="229"/>
      <c r="L458" s="234"/>
      <c r="M458" s="235"/>
      <c r="N458" s="236"/>
      <c r="O458" s="236"/>
      <c r="P458" s="237">
        <f>P459</f>
        <v>0</v>
      </c>
      <c r="Q458" s="236"/>
      <c r="R458" s="237">
        <f>R459</f>
        <v>0.00247</v>
      </c>
      <c r="S458" s="236"/>
      <c r="T458" s="238">
        <f>T459</f>
        <v>0</v>
      </c>
      <c r="U458" s="12"/>
      <c r="V458" s="12"/>
      <c r="W458" s="12"/>
      <c r="X458" s="12"/>
      <c r="Y458" s="12"/>
      <c r="Z458" s="12"/>
      <c r="AA458" s="12"/>
      <c r="AB458" s="12"/>
      <c r="AC458" s="12"/>
      <c r="AD458" s="12"/>
      <c r="AE458" s="12"/>
      <c r="AR458" s="239" t="s">
        <v>169</v>
      </c>
      <c r="AT458" s="240" t="s">
        <v>89</v>
      </c>
      <c r="AU458" s="240" t="s">
        <v>90</v>
      </c>
      <c r="AY458" s="239" t="s">
        <v>146</v>
      </c>
      <c r="BK458" s="241">
        <f>BK459</f>
        <v>0</v>
      </c>
    </row>
    <row r="459" s="12" customFormat="1" ht="22.8" customHeight="1">
      <c r="A459" s="12"/>
      <c r="B459" s="228"/>
      <c r="C459" s="229"/>
      <c r="D459" s="230" t="s">
        <v>89</v>
      </c>
      <c r="E459" s="242" t="s">
        <v>564</v>
      </c>
      <c r="F459" s="242" t="s">
        <v>565</v>
      </c>
      <c r="G459" s="229"/>
      <c r="H459" s="229"/>
      <c r="I459" s="232"/>
      <c r="J459" s="243">
        <f>BK459</f>
        <v>0</v>
      </c>
      <c r="K459" s="229"/>
      <c r="L459" s="234"/>
      <c r="M459" s="235"/>
      <c r="N459" s="236"/>
      <c r="O459" s="236"/>
      <c r="P459" s="237">
        <f>SUM(P460:P468)</f>
        <v>0</v>
      </c>
      <c r="Q459" s="236"/>
      <c r="R459" s="237">
        <f>SUM(R460:R468)</f>
        <v>0.00247</v>
      </c>
      <c r="S459" s="236"/>
      <c r="T459" s="238">
        <f>SUM(T460:T468)</f>
        <v>0</v>
      </c>
      <c r="U459" s="12"/>
      <c r="V459" s="12"/>
      <c r="W459" s="12"/>
      <c r="X459" s="12"/>
      <c r="Y459" s="12"/>
      <c r="Z459" s="12"/>
      <c r="AA459" s="12"/>
      <c r="AB459" s="12"/>
      <c r="AC459" s="12"/>
      <c r="AD459" s="12"/>
      <c r="AE459" s="12"/>
      <c r="AR459" s="239" t="s">
        <v>169</v>
      </c>
      <c r="AT459" s="240" t="s">
        <v>89</v>
      </c>
      <c r="AU459" s="240" t="s">
        <v>23</v>
      </c>
      <c r="AY459" s="239" t="s">
        <v>146</v>
      </c>
      <c r="BK459" s="241">
        <f>SUM(BK460:BK468)</f>
        <v>0</v>
      </c>
    </row>
    <row r="460" s="2" customFormat="1" ht="21.75" customHeight="1">
      <c r="A460" s="39"/>
      <c r="B460" s="40"/>
      <c r="C460" s="244" t="s">
        <v>566</v>
      </c>
      <c r="D460" s="244" t="s">
        <v>149</v>
      </c>
      <c r="E460" s="245" t="s">
        <v>567</v>
      </c>
      <c r="F460" s="246" t="s">
        <v>568</v>
      </c>
      <c r="G460" s="247" t="s">
        <v>363</v>
      </c>
      <c r="H460" s="248">
        <v>13</v>
      </c>
      <c r="I460" s="249"/>
      <c r="J460" s="250">
        <f>ROUND(I460*H460,2)</f>
        <v>0</v>
      </c>
      <c r="K460" s="246" t="s">
        <v>153</v>
      </c>
      <c r="L460" s="45"/>
      <c r="M460" s="251" t="s">
        <v>1</v>
      </c>
      <c r="N460" s="252" t="s">
        <v>55</v>
      </c>
      <c r="O460" s="92"/>
      <c r="P460" s="253">
        <f>O460*H460</f>
        <v>0</v>
      </c>
      <c r="Q460" s="253">
        <v>0</v>
      </c>
      <c r="R460" s="253">
        <f>Q460*H460</f>
        <v>0</v>
      </c>
      <c r="S460" s="253">
        <v>0</v>
      </c>
      <c r="T460" s="254">
        <f>S460*H460</f>
        <v>0</v>
      </c>
      <c r="U460" s="39"/>
      <c r="V460" s="39"/>
      <c r="W460" s="39"/>
      <c r="X460" s="39"/>
      <c r="Y460" s="39"/>
      <c r="Z460" s="39"/>
      <c r="AA460" s="39"/>
      <c r="AB460" s="39"/>
      <c r="AC460" s="39"/>
      <c r="AD460" s="39"/>
      <c r="AE460" s="39"/>
      <c r="AR460" s="255" t="s">
        <v>569</v>
      </c>
      <c r="AT460" s="255" t="s">
        <v>149</v>
      </c>
      <c r="AU460" s="255" t="s">
        <v>97</v>
      </c>
      <c r="AY460" s="17" t="s">
        <v>146</v>
      </c>
      <c r="BE460" s="256">
        <f>IF(N460="základní",J460,0)</f>
        <v>0</v>
      </c>
      <c r="BF460" s="256">
        <f>IF(N460="snížená",J460,0)</f>
        <v>0</v>
      </c>
      <c r="BG460" s="256">
        <f>IF(N460="zákl. přenesená",J460,0)</f>
        <v>0</v>
      </c>
      <c r="BH460" s="256">
        <f>IF(N460="sníž. přenesená",J460,0)</f>
        <v>0</v>
      </c>
      <c r="BI460" s="256">
        <f>IF(N460="nulová",J460,0)</f>
        <v>0</v>
      </c>
      <c r="BJ460" s="17" t="s">
        <v>23</v>
      </c>
      <c r="BK460" s="256">
        <f>ROUND(I460*H460,2)</f>
        <v>0</v>
      </c>
      <c r="BL460" s="17" t="s">
        <v>569</v>
      </c>
      <c r="BM460" s="255" t="s">
        <v>570</v>
      </c>
    </row>
    <row r="461" s="2" customFormat="1">
      <c r="A461" s="39"/>
      <c r="B461" s="40"/>
      <c r="C461" s="41"/>
      <c r="D461" s="257" t="s">
        <v>156</v>
      </c>
      <c r="E461" s="41"/>
      <c r="F461" s="258" t="s">
        <v>571</v>
      </c>
      <c r="G461" s="41"/>
      <c r="H461" s="41"/>
      <c r="I461" s="155"/>
      <c r="J461" s="41"/>
      <c r="K461" s="41"/>
      <c r="L461" s="45"/>
      <c r="M461" s="259"/>
      <c r="N461" s="260"/>
      <c r="O461" s="92"/>
      <c r="P461" s="92"/>
      <c r="Q461" s="92"/>
      <c r="R461" s="92"/>
      <c r="S461" s="92"/>
      <c r="T461" s="93"/>
      <c r="U461" s="39"/>
      <c r="V461" s="39"/>
      <c r="W461" s="39"/>
      <c r="X461" s="39"/>
      <c r="Y461" s="39"/>
      <c r="Z461" s="39"/>
      <c r="AA461" s="39"/>
      <c r="AB461" s="39"/>
      <c r="AC461" s="39"/>
      <c r="AD461" s="39"/>
      <c r="AE461" s="39"/>
      <c r="AT461" s="17" t="s">
        <v>156</v>
      </c>
      <c r="AU461" s="17" t="s">
        <v>97</v>
      </c>
    </row>
    <row r="462" s="2" customFormat="1">
      <c r="A462" s="39"/>
      <c r="B462" s="40"/>
      <c r="C462" s="41"/>
      <c r="D462" s="257" t="s">
        <v>158</v>
      </c>
      <c r="E462" s="41"/>
      <c r="F462" s="261" t="s">
        <v>572</v>
      </c>
      <c r="G462" s="41"/>
      <c r="H462" s="41"/>
      <c r="I462" s="155"/>
      <c r="J462" s="41"/>
      <c r="K462" s="41"/>
      <c r="L462" s="45"/>
      <c r="M462" s="259"/>
      <c r="N462" s="260"/>
      <c r="O462" s="92"/>
      <c r="P462" s="92"/>
      <c r="Q462" s="92"/>
      <c r="R462" s="92"/>
      <c r="S462" s="92"/>
      <c r="T462" s="93"/>
      <c r="U462" s="39"/>
      <c r="V462" s="39"/>
      <c r="W462" s="39"/>
      <c r="X462" s="39"/>
      <c r="Y462" s="39"/>
      <c r="Z462" s="39"/>
      <c r="AA462" s="39"/>
      <c r="AB462" s="39"/>
      <c r="AC462" s="39"/>
      <c r="AD462" s="39"/>
      <c r="AE462" s="39"/>
      <c r="AT462" s="17" t="s">
        <v>158</v>
      </c>
      <c r="AU462" s="17" t="s">
        <v>97</v>
      </c>
    </row>
    <row r="463" s="13" customFormat="1">
      <c r="A463" s="13"/>
      <c r="B463" s="262"/>
      <c r="C463" s="263"/>
      <c r="D463" s="257" t="s">
        <v>160</v>
      </c>
      <c r="E463" s="264" t="s">
        <v>1</v>
      </c>
      <c r="F463" s="265" t="s">
        <v>573</v>
      </c>
      <c r="G463" s="263"/>
      <c r="H463" s="264" t="s">
        <v>1</v>
      </c>
      <c r="I463" s="266"/>
      <c r="J463" s="263"/>
      <c r="K463" s="263"/>
      <c r="L463" s="267"/>
      <c r="M463" s="268"/>
      <c r="N463" s="269"/>
      <c r="O463" s="269"/>
      <c r="P463" s="269"/>
      <c r="Q463" s="269"/>
      <c r="R463" s="269"/>
      <c r="S463" s="269"/>
      <c r="T463" s="270"/>
      <c r="U463" s="13"/>
      <c r="V463" s="13"/>
      <c r="W463" s="13"/>
      <c r="X463" s="13"/>
      <c r="Y463" s="13"/>
      <c r="Z463" s="13"/>
      <c r="AA463" s="13"/>
      <c r="AB463" s="13"/>
      <c r="AC463" s="13"/>
      <c r="AD463" s="13"/>
      <c r="AE463" s="13"/>
      <c r="AT463" s="271" t="s">
        <v>160</v>
      </c>
      <c r="AU463" s="271" t="s">
        <v>97</v>
      </c>
      <c r="AV463" s="13" t="s">
        <v>23</v>
      </c>
      <c r="AW463" s="13" t="s">
        <v>47</v>
      </c>
      <c r="AX463" s="13" t="s">
        <v>90</v>
      </c>
      <c r="AY463" s="271" t="s">
        <v>146</v>
      </c>
    </row>
    <row r="464" s="14" customFormat="1">
      <c r="A464" s="14"/>
      <c r="B464" s="272"/>
      <c r="C464" s="273"/>
      <c r="D464" s="257" t="s">
        <v>160</v>
      </c>
      <c r="E464" s="274" t="s">
        <v>1</v>
      </c>
      <c r="F464" s="275" t="s">
        <v>235</v>
      </c>
      <c r="G464" s="273"/>
      <c r="H464" s="276">
        <v>13</v>
      </c>
      <c r="I464" s="277"/>
      <c r="J464" s="273"/>
      <c r="K464" s="273"/>
      <c r="L464" s="278"/>
      <c r="M464" s="279"/>
      <c r="N464" s="280"/>
      <c r="O464" s="280"/>
      <c r="P464" s="280"/>
      <c r="Q464" s="280"/>
      <c r="R464" s="280"/>
      <c r="S464" s="280"/>
      <c r="T464" s="281"/>
      <c r="U464" s="14"/>
      <c r="V464" s="14"/>
      <c r="W464" s="14"/>
      <c r="X464" s="14"/>
      <c r="Y464" s="14"/>
      <c r="Z464" s="14"/>
      <c r="AA464" s="14"/>
      <c r="AB464" s="14"/>
      <c r="AC464" s="14"/>
      <c r="AD464" s="14"/>
      <c r="AE464" s="14"/>
      <c r="AT464" s="282" t="s">
        <v>160</v>
      </c>
      <c r="AU464" s="282" t="s">
        <v>97</v>
      </c>
      <c r="AV464" s="14" t="s">
        <v>97</v>
      </c>
      <c r="AW464" s="14" t="s">
        <v>47</v>
      </c>
      <c r="AX464" s="14" t="s">
        <v>23</v>
      </c>
      <c r="AY464" s="282" t="s">
        <v>146</v>
      </c>
    </row>
    <row r="465" s="2" customFormat="1" ht="21.75" customHeight="1">
      <c r="A465" s="39"/>
      <c r="B465" s="40"/>
      <c r="C465" s="283" t="s">
        <v>574</v>
      </c>
      <c r="D465" s="283" t="s">
        <v>224</v>
      </c>
      <c r="E465" s="284" t="s">
        <v>575</v>
      </c>
      <c r="F465" s="285" t="s">
        <v>576</v>
      </c>
      <c r="G465" s="286" t="s">
        <v>363</v>
      </c>
      <c r="H465" s="287">
        <v>13</v>
      </c>
      <c r="I465" s="288"/>
      <c r="J465" s="289">
        <f>ROUND(I465*H465,2)</f>
        <v>0</v>
      </c>
      <c r="K465" s="285" t="s">
        <v>153</v>
      </c>
      <c r="L465" s="290"/>
      <c r="M465" s="291" t="s">
        <v>1</v>
      </c>
      <c r="N465" s="292" t="s">
        <v>55</v>
      </c>
      <c r="O465" s="92"/>
      <c r="P465" s="253">
        <f>O465*H465</f>
        <v>0</v>
      </c>
      <c r="Q465" s="253">
        <v>0.00019000000000000001</v>
      </c>
      <c r="R465" s="253">
        <f>Q465*H465</f>
        <v>0.00247</v>
      </c>
      <c r="S465" s="253">
        <v>0</v>
      </c>
      <c r="T465" s="254">
        <f>S465*H465</f>
        <v>0</v>
      </c>
      <c r="U465" s="39"/>
      <c r="V465" s="39"/>
      <c r="W465" s="39"/>
      <c r="X465" s="39"/>
      <c r="Y465" s="39"/>
      <c r="Z465" s="39"/>
      <c r="AA465" s="39"/>
      <c r="AB465" s="39"/>
      <c r="AC465" s="39"/>
      <c r="AD465" s="39"/>
      <c r="AE465" s="39"/>
      <c r="AR465" s="255" t="s">
        <v>577</v>
      </c>
      <c r="AT465" s="255" t="s">
        <v>224</v>
      </c>
      <c r="AU465" s="255" t="s">
        <v>97</v>
      </c>
      <c r="AY465" s="17" t="s">
        <v>146</v>
      </c>
      <c r="BE465" s="256">
        <f>IF(N465="základní",J465,0)</f>
        <v>0</v>
      </c>
      <c r="BF465" s="256">
        <f>IF(N465="snížená",J465,0)</f>
        <v>0</v>
      </c>
      <c r="BG465" s="256">
        <f>IF(N465="zákl. přenesená",J465,0)</f>
        <v>0</v>
      </c>
      <c r="BH465" s="256">
        <f>IF(N465="sníž. přenesená",J465,0)</f>
        <v>0</v>
      </c>
      <c r="BI465" s="256">
        <f>IF(N465="nulová",J465,0)</f>
        <v>0</v>
      </c>
      <c r="BJ465" s="17" t="s">
        <v>23</v>
      </c>
      <c r="BK465" s="256">
        <f>ROUND(I465*H465,2)</f>
        <v>0</v>
      </c>
      <c r="BL465" s="17" t="s">
        <v>577</v>
      </c>
      <c r="BM465" s="255" t="s">
        <v>578</v>
      </c>
    </row>
    <row r="466" s="2" customFormat="1">
      <c r="A466" s="39"/>
      <c r="B466" s="40"/>
      <c r="C466" s="41"/>
      <c r="D466" s="257" t="s">
        <v>156</v>
      </c>
      <c r="E466" s="41"/>
      <c r="F466" s="258" t="s">
        <v>576</v>
      </c>
      <c r="G466" s="41"/>
      <c r="H466" s="41"/>
      <c r="I466" s="155"/>
      <c r="J466" s="41"/>
      <c r="K466" s="41"/>
      <c r="L466" s="45"/>
      <c r="M466" s="259"/>
      <c r="N466" s="260"/>
      <c r="O466" s="92"/>
      <c r="P466" s="92"/>
      <c r="Q466" s="92"/>
      <c r="R466" s="92"/>
      <c r="S466" s="92"/>
      <c r="T466" s="93"/>
      <c r="U466" s="39"/>
      <c r="V466" s="39"/>
      <c r="W466" s="39"/>
      <c r="X466" s="39"/>
      <c r="Y466" s="39"/>
      <c r="Z466" s="39"/>
      <c r="AA466" s="39"/>
      <c r="AB466" s="39"/>
      <c r="AC466" s="39"/>
      <c r="AD466" s="39"/>
      <c r="AE466" s="39"/>
      <c r="AT466" s="17" t="s">
        <v>156</v>
      </c>
      <c r="AU466" s="17" t="s">
        <v>97</v>
      </c>
    </row>
    <row r="467" s="13" customFormat="1">
      <c r="A467" s="13"/>
      <c r="B467" s="262"/>
      <c r="C467" s="263"/>
      <c r="D467" s="257" t="s">
        <v>160</v>
      </c>
      <c r="E467" s="264" t="s">
        <v>1</v>
      </c>
      <c r="F467" s="265" t="s">
        <v>573</v>
      </c>
      <c r="G467" s="263"/>
      <c r="H467" s="264" t="s">
        <v>1</v>
      </c>
      <c r="I467" s="266"/>
      <c r="J467" s="263"/>
      <c r="K467" s="263"/>
      <c r="L467" s="267"/>
      <c r="M467" s="268"/>
      <c r="N467" s="269"/>
      <c r="O467" s="269"/>
      <c r="P467" s="269"/>
      <c r="Q467" s="269"/>
      <c r="R467" s="269"/>
      <c r="S467" s="269"/>
      <c r="T467" s="270"/>
      <c r="U467" s="13"/>
      <c r="V467" s="13"/>
      <c r="W467" s="13"/>
      <c r="X467" s="13"/>
      <c r="Y467" s="13"/>
      <c r="Z467" s="13"/>
      <c r="AA467" s="13"/>
      <c r="AB467" s="13"/>
      <c r="AC467" s="13"/>
      <c r="AD467" s="13"/>
      <c r="AE467" s="13"/>
      <c r="AT467" s="271" t="s">
        <v>160</v>
      </c>
      <c r="AU467" s="271" t="s">
        <v>97</v>
      </c>
      <c r="AV467" s="13" t="s">
        <v>23</v>
      </c>
      <c r="AW467" s="13" t="s">
        <v>47</v>
      </c>
      <c r="AX467" s="13" t="s">
        <v>90</v>
      </c>
      <c r="AY467" s="271" t="s">
        <v>146</v>
      </c>
    </row>
    <row r="468" s="14" customFormat="1">
      <c r="A468" s="14"/>
      <c r="B468" s="272"/>
      <c r="C468" s="273"/>
      <c r="D468" s="257" t="s">
        <v>160</v>
      </c>
      <c r="E468" s="274" t="s">
        <v>1</v>
      </c>
      <c r="F468" s="275" t="s">
        <v>235</v>
      </c>
      <c r="G468" s="273"/>
      <c r="H468" s="276">
        <v>13</v>
      </c>
      <c r="I468" s="277"/>
      <c r="J468" s="273"/>
      <c r="K468" s="273"/>
      <c r="L468" s="278"/>
      <c r="M468" s="305"/>
      <c r="N468" s="306"/>
      <c r="O468" s="306"/>
      <c r="P468" s="306"/>
      <c r="Q468" s="306"/>
      <c r="R468" s="306"/>
      <c r="S468" s="306"/>
      <c r="T468" s="307"/>
      <c r="U468" s="14"/>
      <c r="V468" s="14"/>
      <c r="W468" s="14"/>
      <c r="X468" s="14"/>
      <c r="Y468" s="14"/>
      <c r="Z468" s="14"/>
      <c r="AA468" s="14"/>
      <c r="AB468" s="14"/>
      <c r="AC468" s="14"/>
      <c r="AD468" s="14"/>
      <c r="AE468" s="14"/>
      <c r="AT468" s="282" t="s">
        <v>160</v>
      </c>
      <c r="AU468" s="282" t="s">
        <v>97</v>
      </c>
      <c r="AV468" s="14" t="s">
        <v>97</v>
      </c>
      <c r="AW468" s="14" t="s">
        <v>47</v>
      </c>
      <c r="AX468" s="14" t="s">
        <v>23</v>
      </c>
      <c r="AY468" s="282" t="s">
        <v>146</v>
      </c>
    </row>
    <row r="469" s="2" customFormat="1" ht="6.96" customHeight="1">
      <c r="A469" s="39"/>
      <c r="B469" s="67"/>
      <c r="C469" s="68"/>
      <c r="D469" s="68"/>
      <c r="E469" s="68"/>
      <c r="F469" s="68"/>
      <c r="G469" s="68"/>
      <c r="H469" s="68"/>
      <c r="I469" s="193"/>
      <c r="J469" s="68"/>
      <c r="K469" s="68"/>
      <c r="L469" s="45"/>
      <c r="M469" s="39"/>
      <c r="O469" s="39"/>
      <c r="P469" s="39"/>
      <c r="Q469" s="39"/>
      <c r="R469" s="39"/>
      <c r="S469" s="39"/>
      <c r="T469" s="39"/>
      <c r="U469" s="39"/>
      <c r="V469" s="39"/>
      <c r="W469" s="39"/>
      <c r="X469" s="39"/>
      <c r="Y469" s="39"/>
      <c r="Z469" s="39"/>
      <c r="AA469" s="39"/>
      <c r="AB469" s="39"/>
      <c r="AC469" s="39"/>
      <c r="AD469" s="39"/>
      <c r="AE469" s="39"/>
    </row>
  </sheetData>
  <sheetProtection sheet="1" autoFilter="0" formatColumns="0" formatRows="0" objects="1" scenarios="1" spinCount="100000" saltValue="5Koc1ZuC8dNUHxxICR0VJlIOQZzhRPEJakCO0IW/saO6jUG5NX73gmALLROL3NGMbudaV3V9bt+xpyU81ad0UA==" hashValue="ZrQ5ctB7z7mI3FXwyJ1pHyMLP/zpeG1XzzcBNSej77MXSZqT0G/QjOb/pRZGwrw3QyG60MQqExPnq+xm3odcaA==" algorithmName="SHA-512" password="CC35"/>
  <autoFilter ref="C130:K468"/>
  <mergeCells count="12">
    <mergeCell ref="E7:H7"/>
    <mergeCell ref="E9:H9"/>
    <mergeCell ref="E11:H11"/>
    <mergeCell ref="E20:H20"/>
    <mergeCell ref="E29:H29"/>
    <mergeCell ref="E85:H85"/>
    <mergeCell ref="E87:H87"/>
    <mergeCell ref="E89:H89"/>
    <mergeCell ref="E119:H119"/>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50.83203" style="1" customWidth="1"/>
    <col min="7" max="7" width="7" style="1" customWidth="1"/>
    <col min="8" max="8" width="11.5" style="1" customWidth="1"/>
    <col min="9" max="9" width="20.16016" style="147"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7"/>
      <c r="L2" s="1"/>
      <c r="M2" s="1"/>
      <c r="N2" s="1"/>
      <c r="O2" s="1"/>
      <c r="P2" s="1"/>
      <c r="Q2" s="1"/>
      <c r="R2" s="1"/>
      <c r="S2" s="1"/>
      <c r="T2" s="1"/>
      <c r="U2" s="1"/>
      <c r="V2" s="1"/>
      <c r="AT2" s="17" t="s">
        <v>108</v>
      </c>
    </row>
    <row r="3" s="1" customFormat="1" ht="6.96" customHeight="1">
      <c r="B3" s="148"/>
      <c r="C3" s="149"/>
      <c r="D3" s="149"/>
      <c r="E3" s="149"/>
      <c r="F3" s="149"/>
      <c r="G3" s="149"/>
      <c r="H3" s="149"/>
      <c r="I3" s="150"/>
      <c r="J3" s="149"/>
      <c r="K3" s="149"/>
      <c r="L3" s="20"/>
      <c r="AT3" s="17" t="s">
        <v>97</v>
      </c>
    </row>
    <row r="4" s="1" customFormat="1" ht="24.96" customHeight="1">
      <c r="B4" s="20"/>
      <c r="D4" s="151" t="s">
        <v>109</v>
      </c>
      <c r="I4" s="147"/>
      <c r="L4" s="20"/>
      <c r="M4" s="152" t="s">
        <v>10</v>
      </c>
      <c r="AT4" s="17" t="s">
        <v>4</v>
      </c>
    </row>
    <row r="5" s="1" customFormat="1" ht="6.96" customHeight="1">
      <c r="B5" s="20"/>
      <c r="I5" s="147"/>
      <c r="L5" s="20"/>
    </row>
    <row r="6" s="1" customFormat="1" ht="12" customHeight="1">
      <c r="B6" s="20"/>
      <c r="D6" s="153" t="s">
        <v>16</v>
      </c>
      <c r="I6" s="147"/>
      <c r="L6" s="20"/>
    </row>
    <row r="7" s="1" customFormat="1" ht="16.5" customHeight="1">
      <c r="B7" s="20"/>
      <c r="E7" s="154" t="str">
        <f>'Rekapitulace stavby'!K6</f>
        <v>Revitalizace návsi v obci Tovéř</v>
      </c>
      <c r="F7" s="153"/>
      <c r="G7" s="153"/>
      <c r="H7" s="153"/>
      <c r="I7" s="147"/>
      <c r="L7" s="20"/>
    </row>
    <row r="8" s="1" customFormat="1" ht="12" customHeight="1">
      <c r="B8" s="20"/>
      <c r="D8" s="153" t="s">
        <v>110</v>
      </c>
      <c r="I8" s="147"/>
      <c r="L8" s="20"/>
    </row>
    <row r="9" s="2" customFormat="1" ht="16.5" customHeight="1">
      <c r="A9" s="39"/>
      <c r="B9" s="45"/>
      <c r="C9" s="39"/>
      <c r="D9" s="39"/>
      <c r="E9" s="154" t="s">
        <v>579</v>
      </c>
      <c r="F9" s="39"/>
      <c r="G9" s="39"/>
      <c r="H9" s="39"/>
      <c r="I9" s="155"/>
      <c r="J9" s="39"/>
      <c r="K9" s="39"/>
      <c r="L9" s="64"/>
      <c r="S9" s="39"/>
      <c r="T9" s="39"/>
      <c r="U9" s="39"/>
      <c r="V9" s="39"/>
      <c r="W9" s="39"/>
      <c r="X9" s="39"/>
      <c r="Y9" s="39"/>
      <c r="Z9" s="39"/>
      <c r="AA9" s="39"/>
      <c r="AB9" s="39"/>
      <c r="AC9" s="39"/>
      <c r="AD9" s="39"/>
      <c r="AE9" s="39"/>
    </row>
    <row r="10" s="2" customFormat="1" ht="12" customHeight="1">
      <c r="A10" s="39"/>
      <c r="B10" s="45"/>
      <c r="C10" s="39"/>
      <c r="D10" s="153" t="s">
        <v>112</v>
      </c>
      <c r="E10" s="39"/>
      <c r="F10" s="39"/>
      <c r="G10" s="39"/>
      <c r="H10" s="39"/>
      <c r="I10" s="155"/>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6" t="s">
        <v>580</v>
      </c>
      <c r="F11" s="39"/>
      <c r="G11" s="39"/>
      <c r="H11" s="39"/>
      <c r="I11" s="155"/>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155"/>
      <c r="J12" s="39"/>
      <c r="K12" s="39"/>
      <c r="L12" s="64"/>
      <c r="S12" s="39"/>
      <c r="T12" s="39"/>
      <c r="U12" s="39"/>
      <c r="V12" s="39"/>
      <c r="W12" s="39"/>
      <c r="X12" s="39"/>
      <c r="Y12" s="39"/>
      <c r="Z12" s="39"/>
      <c r="AA12" s="39"/>
      <c r="AB12" s="39"/>
      <c r="AC12" s="39"/>
      <c r="AD12" s="39"/>
      <c r="AE12" s="39"/>
    </row>
    <row r="13" s="2" customFormat="1" ht="12" customHeight="1">
      <c r="A13" s="39"/>
      <c r="B13" s="45"/>
      <c r="C13" s="39"/>
      <c r="D13" s="153" t="s">
        <v>19</v>
      </c>
      <c r="E13" s="39"/>
      <c r="F13" s="142" t="s">
        <v>105</v>
      </c>
      <c r="G13" s="39"/>
      <c r="H13" s="39"/>
      <c r="I13" s="157" t="s">
        <v>21</v>
      </c>
      <c r="J13" s="142" t="s">
        <v>581</v>
      </c>
      <c r="K13" s="39"/>
      <c r="L13" s="64"/>
      <c r="S13" s="39"/>
      <c r="T13" s="39"/>
      <c r="U13" s="39"/>
      <c r="V13" s="39"/>
      <c r="W13" s="39"/>
      <c r="X13" s="39"/>
      <c r="Y13" s="39"/>
      <c r="Z13" s="39"/>
      <c r="AA13" s="39"/>
      <c r="AB13" s="39"/>
      <c r="AC13" s="39"/>
      <c r="AD13" s="39"/>
      <c r="AE13" s="39"/>
    </row>
    <row r="14" s="2" customFormat="1" ht="12" customHeight="1">
      <c r="A14" s="39"/>
      <c r="B14" s="45"/>
      <c r="C14" s="39"/>
      <c r="D14" s="153" t="s">
        <v>24</v>
      </c>
      <c r="E14" s="39"/>
      <c r="F14" s="142" t="s">
        <v>25</v>
      </c>
      <c r="G14" s="39"/>
      <c r="H14" s="39"/>
      <c r="I14" s="157" t="s">
        <v>26</v>
      </c>
      <c r="J14" s="158" t="str">
        <f>'Rekapitulace stavby'!AN8</f>
        <v>7. 4. 2021</v>
      </c>
      <c r="K14" s="39"/>
      <c r="L14" s="64"/>
      <c r="S14" s="39"/>
      <c r="T14" s="39"/>
      <c r="U14" s="39"/>
      <c r="V14" s="39"/>
      <c r="W14" s="39"/>
      <c r="X14" s="39"/>
      <c r="Y14" s="39"/>
      <c r="Z14" s="39"/>
      <c r="AA14" s="39"/>
      <c r="AB14" s="39"/>
      <c r="AC14" s="39"/>
      <c r="AD14" s="39"/>
      <c r="AE14" s="39"/>
    </row>
    <row r="15" s="2" customFormat="1" ht="21.84" customHeight="1">
      <c r="A15" s="39"/>
      <c r="B15" s="45"/>
      <c r="C15" s="39"/>
      <c r="D15" s="39"/>
      <c r="E15" s="39"/>
      <c r="F15" s="39"/>
      <c r="G15" s="39"/>
      <c r="H15" s="39"/>
      <c r="I15" s="308" t="s">
        <v>31</v>
      </c>
      <c r="J15" s="309" t="s">
        <v>582</v>
      </c>
      <c r="K15" s="39"/>
      <c r="L15" s="64"/>
      <c r="S15" s="39"/>
      <c r="T15" s="39"/>
      <c r="U15" s="39"/>
      <c r="V15" s="39"/>
      <c r="W15" s="39"/>
      <c r="X15" s="39"/>
      <c r="Y15" s="39"/>
      <c r="Z15" s="39"/>
      <c r="AA15" s="39"/>
      <c r="AB15" s="39"/>
      <c r="AC15" s="39"/>
      <c r="AD15" s="39"/>
      <c r="AE15" s="39"/>
    </row>
    <row r="16" s="2" customFormat="1" ht="12" customHeight="1">
      <c r="A16" s="39"/>
      <c r="B16" s="45"/>
      <c r="C16" s="39"/>
      <c r="D16" s="153" t="s">
        <v>34</v>
      </c>
      <c r="E16" s="39"/>
      <c r="F16" s="39"/>
      <c r="G16" s="39"/>
      <c r="H16" s="39"/>
      <c r="I16" s="157" t="s">
        <v>35</v>
      </c>
      <c r="J16" s="142" t="s">
        <v>36</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37</v>
      </c>
      <c r="F17" s="39"/>
      <c r="G17" s="39"/>
      <c r="H17" s="39"/>
      <c r="I17" s="157" t="s">
        <v>38</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155"/>
      <c r="J18" s="39"/>
      <c r="K18" s="39"/>
      <c r="L18" s="64"/>
      <c r="S18" s="39"/>
      <c r="T18" s="39"/>
      <c r="U18" s="39"/>
      <c r="V18" s="39"/>
      <c r="W18" s="39"/>
      <c r="X18" s="39"/>
      <c r="Y18" s="39"/>
      <c r="Z18" s="39"/>
      <c r="AA18" s="39"/>
      <c r="AB18" s="39"/>
      <c r="AC18" s="39"/>
      <c r="AD18" s="39"/>
      <c r="AE18" s="39"/>
    </row>
    <row r="19" s="2" customFormat="1" ht="12" customHeight="1">
      <c r="A19" s="39"/>
      <c r="B19" s="45"/>
      <c r="C19" s="39"/>
      <c r="D19" s="153" t="s">
        <v>39</v>
      </c>
      <c r="E19" s="39"/>
      <c r="F19" s="39"/>
      <c r="G19" s="39"/>
      <c r="H19" s="39"/>
      <c r="I19" s="157" t="s">
        <v>35</v>
      </c>
      <c r="J19" s="33"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3" t="str">
        <f>'Rekapitulace stavby'!E14</f>
        <v>Vyplň údaj</v>
      </c>
      <c r="F20" s="142"/>
      <c r="G20" s="142"/>
      <c r="H20" s="142"/>
      <c r="I20" s="157" t="s">
        <v>38</v>
      </c>
      <c r="J20" s="33"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155"/>
      <c r="J21" s="39"/>
      <c r="K21" s="39"/>
      <c r="L21" s="64"/>
      <c r="S21" s="39"/>
      <c r="T21" s="39"/>
      <c r="U21" s="39"/>
      <c r="V21" s="39"/>
      <c r="W21" s="39"/>
      <c r="X21" s="39"/>
      <c r="Y21" s="39"/>
      <c r="Z21" s="39"/>
      <c r="AA21" s="39"/>
      <c r="AB21" s="39"/>
      <c r="AC21" s="39"/>
      <c r="AD21" s="39"/>
      <c r="AE21" s="39"/>
    </row>
    <row r="22" s="2" customFormat="1" ht="12" customHeight="1">
      <c r="A22" s="39"/>
      <c r="B22" s="45"/>
      <c r="C22" s="39"/>
      <c r="D22" s="153" t="s">
        <v>41</v>
      </c>
      <c r="E22" s="39"/>
      <c r="F22" s="39"/>
      <c r="G22" s="39"/>
      <c r="H22" s="39"/>
      <c r="I22" s="157" t="s">
        <v>35</v>
      </c>
      <c r="J22" s="142" t="s">
        <v>42</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43</v>
      </c>
      <c r="F23" s="39"/>
      <c r="G23" s="39"/>
      <c r="H23" s="39"/>
      <c r="I23" s="157" t="s">
        <v>38</v>
      </c>
      <c r="J23" s="142" t="s">
        <v>44</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155"/>
      <c r="J24" s="39"/>
      <c r="K24" s="39"/>
      <c r="L24" s="64"/>
      <c r="S24" s="39"/>
      <c r="T24" s="39"/>
      <c r="U24" s="39"/>
      <c r="V24" s="39"/>
      <c r="W24" s="39"/>
      <c r="X24" s="39"/>
      <c r="Y24" s="39"/>
      <c r="Z24" s="39"/>
      <c r="AA24" s="39"/>
      <c r="AB24" s="39"/>
      <c r="AC24" s="39"/>
      <c r="AD24" s="39"/>
      <c r="AE24" s="39"/>
    </row>
    <row r="25" s="2" customFormat="1" ht="12" customHeight="1">
      <c r="A25" s="39"/>
      <c r="B25" s="45"/>
      <c r="C25" s="39"/>
      <c r="D25" s="153" t="s">
        <v>45</v>
      </c>
      <c r="E25" s="39"/>
      <c r="F25" s="39"/>
      <c r="G25" s="39"/>
      <c r="H25" s="39"/>
      <c r="I25" s="157" t="s">
        <v>35</v>
      </c>
      <c r="J25" s="142" t="s">
        <v>1</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
        <v>46</v>
      </c>
      <c r="F26" s="39"/>
      <c r="G26" s="39"/>
      <c r="H26" s="39"/>
      <c r="I26" s="157" t="s">
        <v>38</v>
      </c>
      <c r="J26" s="142" t="s">
        <v>1</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155"/>
      <c r="J27" s="39"/>
      <c r="K27" s="39"/>
      <c r="L27" s="64"/>
      <c r="S27" s="39"/>
      <c r="T27" s="39"/>
      <c r="U27" s="39"/>
      <c r="V27" s="39"/>
      <c r="W27" s="39"/>
      <c r="X27" s="39"/>
      <c r="Y27" s="39"/>
      <c r="Z27" s="39"/>
      <c r="AA27" s="39"/>
      <c r="AB27" s="39"/>
      <c r="AC27" s="39"/>
      <c r="AD27" s="39"/>
      <c r="AE27" s="39"/>
    </row>
    <row r="28" s="2" customFormat="1" ht="12" customHeight="1">
      <c r="A28" s="39"/>
      <c r="B28" s="45"/>
      <c r="C28" s="39"/>
      <c r="D28" s="153" t="s">
        <v>48</v>
      </c>
      <c r="E28" s="39"/>
      <c r="F28" s="39"/>
      <c r="G28" s="39"/>
      <c r="H28" s="39"/>
      <c r="I28" s="155"/>
      <c r="J28" s="39"/>
      <c r="K28" s="39"/>
      <c r="L28" s="64"/>
      <c r="S28" s="39"/>
      <c r="T28" s="39"/>
      <c r="U28" s="39"/>
      <c r="V28" s="39"/>
      <c r="W28" s="39"/>
      <c r="X28" s="39"/>
      <c r="Y28" s="39"/>
      <c r="Z28" s="39"/>
      <c r="AA28" s="39"/>
      <c r="AB28" s="39"/>
      <c r="AC28" s="39"/>
      <c r="AD28" s="39"/>
      <c r="AE28" s="39"/>
    </row>
    <row r="29" s="8" customFormat="1" ht="83.25" customHeight="1">
      <c r="A29" s="159"/>
      <c r="B29" s="160"/>
      <c r="C29" s="159"/>
      <c r="D29" s="159"/>
      <c r="E29" s="161" t="s">
        <v>49</v>
      </c>
      <c r="F29" s="161"/>
      <c r="G29" s="161"/>
      <c r="H29" s="161"/>
      <c r="I29" s="162"/>
      <c r="J29" s="159"/>
      <c r="K29" s="159"/>
      <c r="L29" s="163"/>
      <c r="S29" s="159"/>
      <c r="T29" s="159"/>
      <c r="U29" s="159"/>
      <c r="V29" s="159"/>
      <c r="W29" s="159"/>
      <c r="X29" s="159"/>
      <c r="Y29" s="159"/>
      <c r="Z29" s="159"/>
      <c r="AA29" s="159"/>
      <c r="AB29" s="159"/>
      <c r="AC29" s="159"/>
      <c r="AD29" s="159"/>
      <c r="AE29" s="159"/>
    </row>
    <row r="30" s="2" customFormat="1" ht="6.96" customHeight="1">
      <c r="A30" s="39"/>
      <c r="B30" s="45"/>
      <c r="C30" s="39"/>
      <c r="D30" s="39"/>
      <c r="E30" s="39"/>
      <c r="F30" s="39"/>
      <c r="G30" s="39"/>
      <c r="H30" s="39"/>
      <c r="I30" s="155"/>
      <c r="J30" s="39"/>
      <c r="K30" s="39"/>
      <c r="L30" s="64"/>
      <c r="S30" s="39"/>
      <c r="T30" s="39"/>
      <c r="U30" s="39"/>
      <c r="V30" s="39"/>
      <c r="W30" s="39"/>
      <c r="X30" s="39"/>
      <c r="Y30" s="39"/>
      <c r="Z30" s="39"/>
      <c r="AA30" s="39"/>
      <c r="AB30" s="39"/>
      <c r="AC30" s="39"/>
      <c r="AD30" s="39"/>
      <c r="AE30" s="39"/>
    </row>
    <row r="31" s="2" customFormat="1" ht="6.96" customHeight="1">
      <c r="A31" s="39"/>
      <c r="B31" s="45"/>
      <c r="C31" s="39"/>
      <c r="D31" s="164"/>
      <c r="E31" s="164"/>
      <c r="F31" s="164"/>
      <c r="G31" s="164"/>
      <c r="H31" s="164"/>
      <c r="I31" s="165"/>
      <c r="J31" s="164"/>
      <c r="K31" s="164"/>
      <c r="L31" s="64"/>
      <c r="S31" s="39"/>
      <c r="T31" s="39"/>
      <c r="U31" s="39"/>
      <c r="V31" s="39"/>
      <c r="W31" s="39"/>
      <c r="X31" s="39"/>
      <c r="Y31" s="39"/>
      <c r="Z31" s="39"/>
      <c r="AA31" s="39"/>
      <c r="AB31" s="39"/>
      <c r="AC31" s="39"/>
      <c r="AD31" s="39"/>
      <c r="AE31" s="39"/>
    </row>
    <row r="32" s="2" customFormat="1" ht="25.44" customHeight="1">
      <c r="A32" s="39"/>
      <c r="B32" s="45"/>
      <c r="C32" s="39"/>
      <c r="D32" s="166" t="s">
        <v>50</v>
      </c>
      <c r="E32" s="39"/>
      <c r="F32" s="39"/>
      <c r="G32" s="39"/>
      <c r="H32" s="39"/>
      <c r="I32" s="155"/>
      <c r="J32" s="167">
        <f>ROUND(J122, 2)</f>
        <v>0</v>
      </c>
      <c r="K32" s="39"/>
      <c r="L32" s="64"/>
      <c r="S32" s="39"/>
      <c r="T32" s="39"/>
      <c r="U32" s="39"/>
      <c r="V32" s="39"/>
      <c r="W32" s="39"/>
      <c r="X32" s="39"/>
      <c r="Y32" s="39"/>
      <c r="Z32" s="39"/>
      <c r="AA32" s="39"/>
      <c r="AB32" s="39"/>
      <c r="AC32" s="39"/>
      <c r="AD32" s="39"/>
      <c r="AE32" s="39"/>
    </row>
    <row r="33" s="2" customFormat="1" ht="6.96" customHeight="1">
      <c r="A33" s="39"/>
      <c r="B33" s="45"/>
      <c r="C33" s="39"/>
      <c r="D33" s="164"/>
      <c r="E33" s="164"/>
      <c r="F33" s="164"/>
      <c r="G33" s="164"/>
      <c r="H33" s="164"/>
      <c r="I33" s="165"/>
      <c r="J33" s="164"/>
      <c r="K33" s="164"/>
      <c r="L33" s="64"/>
      <c r="S33" s="39"/>
      <c r="T33" s="39"/>
      <c r="U33" s="39"/>
      <c r="V33" s="39"/>
      <c r="W33" s="39"/>
      <c r="X33" s="39"/>
      <c r="Y33" s="39"/>
      <c r="Z33" s="39"/>
      <c r="AA33" s="39"/>
      <c r="AB33" s="39"/>
      <c r="AC33" s="39"/>
      <c r="AD33" s="39"/>
      <c r="AE33" s="39"/>
    </row>
    <row r="34" s="2" customFormat="1" ht="14.4" customHeight="1">
      <c r="A34" s="39"/>
      <c r="B34" s="45"/>
      <c r="C34" s="39"/>
      <c r="D34" s="39"/>
      <c r="E34" s="39"/>
      <c r="F34" s="168" t="s">
        <v>52</v>
      </c>
      <c r="G34" s="39"/>
      <c r="H34" s="39"/>
      <c r="I34" s="169" t="s">
        <v>51</v>
      </c>
      <c r="J34" s="168" t="s">
        <v>53</v>
      </c>
      <c r="K34" s="39"/>
      <c r="L34" s="64"/>
      <c r="S34" s="39"/>
      <c r="T34" s="39"/>
      <c r="U34" s="39"/>
      <c r="V34" s="39"/>
      <c r="W34" s="39"/>
      <c r="X34" s="39"/>
      <c r="Y34" s="39"/>
      <c r="Z34" s="39"/>
      <c r="AA34" s="39"/>
      <c r="AB34" s="39"/>
      <c r="AC34" s="39"/>
      <c r="AD34" s="39"/>
      <c r="AE34" s="39"/>
    </row>
    <row r="35" s="2" customFormat="1" ht="14.4" customHeight="1">
      <c r="A35" s="39"/>
      <c r="B35" s="45"/>
      <c r="C35" s="39"/>
      <c r="D35" s="170" t="s">
        <v>54</v>
      </c>
      <c r="E35" s="153" t="s">
        <v>55</v>
      </c>
      <c r="F35" s="171">
        <f>ROUND((SUM(BE122:BE147)),  2)</f>
        <v>0</v>
      </c>
      <c r="G35" s="39"/>
      <c r="H35" s="39"/>
      <c r="I35" s="172">
        <v>0.20999999999999999</v>
      </c>
      <c r="J35" s="171">
        <f>ROUND(((SUM(BE122:BE147))*I35),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3" t="s">
        <v>56</v>
      </c>
      <c r="F36" s="171">
        <f>ROUND((SUM(BF122:BF147)),  2)</f>
        <v>0</v>
      </c>
      <c r="G36" s="39"/>
      <c r="H36" s="39"/>
      <c r="I36" s="172">
        <v>0.14999999999999999</v>
      </c>
      <c r="J36" s="171">
        <f>ROUND(((SUM(BF122:BF147))*I36),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3" t="s">
        <v>57</v>
      </c>
      <c r="F37" s="171">
        <f>ROUND((SUM(BG122:BG147)),  2)</f>
        <v>0</v>
      </c>
      <c r="G37" s="39"/>
      <c r="H37" s="39"/>
      <c r="I37" s="172">
        <v>0.20999999999999999</v>
      </c>
      <c r="J37" s="171">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3" t="s">
        <v>58</v>
      </c>
      <c r="F38" s="171">
        <f>ROUND((SUM(BH122:BH147)),  2)</f>
        <v>0</v>
      </c>
      <c r="G38" s="39"/>
      <c r="H38" s="39"/>
      <c r="I38" s="172">
        <v>0.14999999999999999</v>
      </c>
      <c r="J38" s="171">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3" t="s">
        <v>59</v>
      </c>
      <c r="F39" s="171">
        <f>ROUND((SUM(BI122:BI147)),  2)</f>
        <v>0</v>
      </c>
      <c r="G39" s="39"/>
      <c r="H39" s="39"/>
      <c r="I39" s="172">
        <v>0</v>
      </c>
      <c r="J39" s="171">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155"/>
      <c r="J40" s="39"/>
      <c r="K40" s="39"/>
      <c r="L40" s="64"/>
      <c r="S40" s="39"/>
      <c r="T40" s="39"/>
      <c r="U40" s="39"/>
      <c r="V40" s="39"/>
      <c r="W40" s="39"/>
      <c r="X40" s="39"/>
      <c r="Y40" s="39"/>
      <c r="Z40" s="39"/>
      <c r="AA40" s="39"/>
      <c r="AB40" s="39"/>
      <c r="AC40" s="39"/>
      <c r="AD40" s="39"/>
      <c r="AE40" s="39"/>
    </row>
    <row r="41" s="2" customFormat="1" ht="25.44" customHeight="1">
      <c r="A41" s="39"/>
      <c r="B41" s="45"/>
      <c r="C41" s="173"/>
      <c r="D41" s="174" t="s">
        <v>60</v>
      </c>
      <c r="E41" s="175"/>
      <c r="F41" s="175"/>
      <c r="G41" s="176" t="s">
        <v>61</v>
      </c>
      <c r="H41" s="177" t="s">
        <v>62</v>
      </c>
      <c r="I41" s="178"/>
      <c r="J41" s="179">
        <f>SUM(J32:J39)</f>
        <v>0</v>
      </c>
      <c r="K41" s="180"/>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155"/>
      <c r="J42" s="39"/>
      <c r="K42" s="39"/>
      <c r="L42" s="64"/>
      <c r="S42" s="39"/>
      <c r="T42" s="39"/>
      <c r="U42" s="39"/>
      <c r="V42" s="39"/>
      <c r="W42" s="39"/>
      <c r="X42" s="39"/>
      <c r="Y42" s="39"/>
      <c r="Z42" s="39"/>
      <c r="AA42" s="39"/>
      <c r="AB42" s="39"/>
      <c r="AC42" s="39"/>
      <c r="AD42" s="39"/>
      <c r="AE42" s="39"/>
    </row>
    <row r="43" s="1" customFormat="1" ht="14.4" customHeight="1">
      <c r="B43" s="20"/>
      <c r="I43" s="147"/>
      <c r="L43" s="20"/>
    </row>
    <row r="44" s="1" customFormat="1" ht="14.4" customHeight="1">
      <c r="B44" s="20"/>
      <c r="I44" s="147"/>
      <c r="L44" s="20"/>
    </row>
    <row r="45" s="1" customFormat="1" ht="14.4" customHeight="1">
      <c r="B45" s="20"/>
      <c r="I45" s="147"/>
      <c r="L45" s="20"/>
    </row>
    <row r="46" s="1" customFormat="1" ht="14.4" customHeight="1">
      <c r="B46" s="20"/>
      <c r="I46" s="147"/>
      <c r="L46" s="20"/>
    </row>
    <row r="47" s="1" customFormat="1" ht="14.4" customHeight="1">
      <c r="B47" s="20"/>
      <c r="I47" s="147"/>
      <c r="L47" s="20"/>
    </row>
    <row r="48" s="1" customFormat="1" ht="14.4" customHeight="1">
      <c r="B48" s="20"/>
      <c r="I48" s="147"/>
      <c r="L48" s="20"/>
    </row>
    <row r="49" s="2" customFormat="1" ht="14.4" customHeight="1">
      <c r="B49" s="64"/>
      <c r="D49" s="181" t="s">
        <v>63</v>
      </c>
      <c r="E49" s="182"/>
      <c r="F49" s="182"/>
      <c r="G49" s="181" t="s">
        <v>64</v>
      </c>
      <c r="H49" s="182"/>
      <c r="I49" s="183"/>
      <c r="J49" s="182"/>
      <c r="K49" s="182"/>
      <c r="L49" s="64"/>
    </row>
    <row r="50">
      <c r="B50" s="20"/>
      <c r="L50" s="20"/>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s="2" customFormat="1">
      <c r="A60" s="39"/>
      <c r="B60" s="45"/>
      <c r="C60" s="39"/>
      <c r="D60" s="184" t="s">
        <v>65</v>
      </c>
      <c r="E60" s="185"/>
      <c r="F60" s="186" t="s">
        <v>66</v>
      </c>
      <c r="G60" s="184" t="s">
        <v>65</v>
      </c>
      <c r="H60" s="185"/>
      <c r="I60" s="187"/>
      <c r="J60" s="188" t="s">
        <v>66</v>
      </c>
      <c r="K60" s="185"/>
      <c r="L60" s="64"/>
      <c r="S60" s="39"/>
      <c r="T60" s="39"/>
      <c r="U60" s="39"/>
      <c r="V60" s="39"/>
      <c r="W60" s="39"/>
      <c r="X60" s="39"/>
      <c r="Y60" s="39"/>
      <c r="Z60" s="39"/>
      <c r="AA60" s="39"/>
      <c r="AB60" s="39"/>
      <c r="AC60" s="39"/>
      <c r="AD60" s="39"/>
      <c r="AE60" s="39"/>
    </row>
    <row r="61">
      <c r="B61" s="20"/>
      <c r="L61" s="20"/>
    </row>
    <row r="62">
      <c r="B62" s="20"/>
      <c r="L62" s="20"/>
    </row>
    <row r="63">
      <c r="B63" s="20"/>
      <c r="L63" s="20"/>
    </row>
    <row r="64" s="2" customFormat="1">
      <c r="A64" s="39"/>
      <c r="B64" s="45"/>
      <c r="C64" s="39"/>
      <c r="D64" s="181" t="s">
        <v>67</v>
      </c>
      <c r="E64" s="189"/>
      <c r="F64" s="189"/>
      <c r="G64" s="181" t="s">
        <v>68</v>
      </c>
      <c r="H64" s="189"/>
      <c r="I64" s="190"/>
      <c r="J64" s="189"/>
      <c r="K64" s="189"/>
      <c r="L64" s="64"/>
      <c r="S64" s="39"/>
      <c r="T64" s="39"/>
      <c r="U64" s="39"/>
      <c r="V64" s="39"/>
      <c r="W64" s="39"/>
      <c r="X64" s="39"/>
      <c r="Y64" s="39"/>
      <c r="Z64" s="39"/>
      <c r="AA64" s="39"/>
      <c r="AB64" s="39"/>
      <c r="AC64" s="39"/>
      <c r="AD64" s="39"/>
      <c r="AE64" s="39"/>
    </row>
    <row r="65">
      <c r="B65" s="20"/>
      <c r="L65" s="20"/>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s="2" customFormat="1">
      <c r="A75" s="39"/>
      <c r="B75" s="45"/>
      <c r="C75" s="39"/>
      <c r="D75" s="184" t="s">
        <v>65</v>
      </c>
      <c r="E75" s="185"/>
      <c r="F75" s="186" t="s">
        <v>66</v>
      </c>
      <c r="G75" s="184" t="s">
        <v>65</v>
      </c>
      <c r="H75" s="185"/>
      <c r="I75" s="187"/>
      <c r="J75" s="188" t="s">
        <v>66</v>
      </c>
      <c r="K75" s="185"/>
      <c r="L75" s="64"/>
      <c r="S75" s="39"/>
      <c r="T75" s="39"/>
      <c r="U75" s="39"/>
      <c r="V75" s="39"/>
      <c r="W75" s="39"/>
      <c r="X75" s="39"/>
      <c r="Y75" s="39"/>
      <c r="Z75" s="39"/>
      <c r="AA75" s="39"/>
      <c r="AB75" s="39"/>
      <c r="AC75" s="39"/>
      <c r="AD75" s="39"/>
      <c r="AE75" s="39"/>
    </row>
    <row r="76" s="2" customFormat="1" ht="14.4" customHeight="1">
      <c r="A76" s="39"/>
      <c r="B76" s="191"/>
      <c r="C76" s="192"/>
      <c r="D76" s="192"/>
      <c r="E76" s="192"/>
      <c r="F76" s="192"/>
      <c r="G76" s="192"/>
      <c r="H76" s="192"/>
      <c r="I76" s="193"/>
      <c r="J76" s="192"/>
      <c r="K76" s="192"/>
      <c r="L76" s="64"/>
      <c r="S76" s="39"/>
      <c r="T76" s="39"/>
      <c r="U76" s="39"/>
      <c r="V76" s="39"/>
      <c r="W76" s="39"/>
      <c r="X76" s="39"/>
      <c r="Y76" s="39"/>
      <c r="Z76" s="39"/>
      <c r="AA76" s="39"/>
      <c r="AB76" s="39"/>
      <c r="AC76" s="39"/>
      <c r="AD76" s="39"/>
      <c r="AE76" s="39"/>
    </row>
    <row r="80" s="2" customFormat="1" ht="6.96" customHeight="1">
      <c r="A80" s="39"/>
      <c r="B80" s="194"/>
      <c r="C80" s="195"/>
      <c r="D80" s="195"/>
      <c r="E80" s="195"/>
      <c r="F80" s="195"/>
      <c r="G80" s="195"/>
      <c r="H80" s="195"/>
      <c r="I80" s="196"/>
      <c r="J80" s="195"/>
      <c r="K80" s="195"/>
      <c r="L80" s="64"/>
      <c r="S80" s="39"/>
      <c r="T80" s="39"/>
      <c r="U80" s="39"/>
      <c r="V80" s="39"/>
      <c r="W80" s="39"/>
      <c r="X80" s="39"/>
      <c r="Y80" s="39"/>
      <c r="Z80" s="39"/>
      <c r="AA80" s="39"/>
      <c r="AB80" s="39"/>
      <c r="AC80" s="39"/>
      <c r="AD80" s="39"/>
      <c r="AE80" s="39"/>
    </row>
    <row r="81" s="2" customFormat="1" ht="24.96" customHeight="1">
      <c r="A81" s="39"/>
      <c r="B81" s="40"/>
      <c r="C81" s="23" t="s">
        <v>115</v>
      </c>
      <c r="D81" s="41"/>
      <c r="E81" s="41"/>
      <c r="F81" s="41"/>
      <c r="G81" s="41"/>
      <c r="H81" s="41"/>
      <c r="I81" s="155"/>
      <c r="J81" s="41"/>
      <c r="K81" s="41"/>
      <c r="L81" s="64"/>
      <c r="S81" s="39"/>
      <c r="T81" s="39"/>
      <c r="U81" s="39"/>
      <c r="V81" s="39"/>
      <c r="W81" s="39"/>
      <c r="X81" s="39"/>
      <c r="Y81" s="39"/>
      <c r="Z81" s="39"/>
      <c r="AA81" s="39"/>
      <c r="AB81" s="39"/>
      <c r="AC81" s="39"/>
      <c r="AD81" s="39"/>
      <c r="AE81" s="39"/>
    </row>
    <row r="82" s="2" customFormat="1" ht="6.96" customHeight="1">
      <c r="A82" s="39"/>
      <c r="B82" s="40"/>
      <c r="C82" s="41"/>
      <c r="D82" s="41"/>
      <c r="E82" s="41"/>
      <c r="F82" s="41"/>
      <c r="G82" s="41"/>
      <c r="H82" s="41"/>
      <c r="I82" s="155"/>
      <c r="J82" s="41"/>
      <c r="K82" s="41"/>
      <c r="L82" s="64"/>
      <c r="S82" s="39"/>
      <c r="T82" s="39"/>
      <c r="U82" s="39"/>
      <c r="V82" s="39"/>
      <c r="W82" s="39"/>
      <c r="X82" s="39"/>
      <c r="Y82" s="39"/>
      <c r="Z82" s="39"/>
      <c r="AA82" s="39"/>
      <c r="AB82" s="39"/>
      <c r="AC82" s="39"/>
      <c r="AD82" s="39"/>
      <c r="AE82" s="39"/>
    </row>
    <row r="83" s="2" customFormat="1" ht="12" customHeight="1">
      <c r="A83" s="39"/>
      <c r="B83" s="40"/>
      <c r="C83" s="32" t="s">
        <v>16</v>
      </c>
      <c r="D83" s="41"/>
      <c r="E83" s="41"/>
      <c r="F83" s="41"/>
      <c r="G83" s="41"/>
      <c r="H83" s="41"/>
      <c r="I83" s="155"/>
      <c r="J83" s="41"/>
      <c r="K83" s="41"/>
      <c r="L83" s="64"/>
      <c r="S83" s="39"/>
      <c r="T83" s="39"/>
      <c r="U83" s="39"/>
      <c r="V83" s="39"/>
      <c r="W83" s="39"/>
      <c r="X83" s="39"/>
      <c r="Y83" s="39"/>
      <c r="Z83" s="39"/>
      <c r="AA83" s="39"/>
      <c r="AB83" s="39"/>
      <c r="AC83" s="39"/>
      <c r="AD83" s="39"/>
      <c r="AE83" s="39"/>
    </row>
    <row r="84" s="2" customFormat="1" ht="16.5" customHeight="1">
      <c r="A84" s="39"/>
      <c r="B84" s="40"/>
      <c r="C84" s="41"/>
      <c r="D84" s="41"/>
      <c r="E84" s="197" t="str">
        <f>E7</f>
        <v>Revitalizace návsi v obci Tovéř</v>
      </c>
      <c r="F84" s="32"/>
      <c r="G84" s="32"/>
      <c r="H84" s="32"/>
      <c r="I84" s="155"/>
      <c r="J84" s="41"/>
      <c r="K84" s="41"/>
      <c r="L84" s="64"/>
      <c r="S84" s="39"/>
      <c r="T84" s="39"/>
      <c r="U84" s="39"/>
      <c r="V84" s="39"/>
      <c r="W84" s="39"/>
      <c r="X84" s="39"/>
      <c r="Y84" s="39"/>
      <c r="Z84" s="39"/>
      <c r="AA84" s="39"/>
      <c r="AB84" s="39"/>
      <c r="AC84" s="39"/>
      <c r="AD84" s="39"/>
      <c r="AE84" s="39"/>
    </row>
    <row r="85" s="1" customFormat="1" ht="12" customHeight="1">
      <c r="B85" s="21"/>
      <c r="C85" s="32" t="s">
        <v>110</v>
      </c>
      <c r="D85" s="22"/>
      <c r="E85" s="22"/>
      <c r="F85" s="22"/>
      <c r="G85" s="22"/>
      <c r="H85" s="22"/>
      <c r="I85" s="147"/>
      <c r="J85" s="22"/>
      <c r="K85" s="22"/>
      <c r="L85" s="20"/>
    </row>
    <row r="86" s="2" customFormat="1" ht="16.5" customHeight="1">
      <c r="A86" s="39"/>
      <c r="B86" s="40"/>
      <c r="C86" s="41"/>
      <c r="D86" s="41"/>
      <c r="E86" s="197" t="s">
        <v>579</v>
      </c>
      <c r="F86" s="41"/>
      <c r="G86" s="41"/>
      <c r="H86" s="41"/>
      <c r="I86" s="155"/>
      <c r="J86" s="41"/>
      <c r="K86" s="41"/>
      <c r="L86" s="64"/>
      <c r="S86" s="39"/>
      <c r="T86" s="39"/>
      <c r="U86" s="39"/>
      <c r="V86" s="39"/>
      <c r="W86" s="39"/>
      <c r="X86" s="39"/>
      <c r="Y86" s="39"/>
      <c r="Z86" s="39"/>
      <c r="AA86" s="39"/>
      <c r="AB86" s="39"/>
      <c r="AC86" s="39"/>
      <c r="AD86" s="39"/>
      <c r="AE86" s="39"/>
    </row>
    <row r="87" s="2" customFormat="1" ht="12" customHeight="1">
      <c r="A87" s="39"/>
      <c r="B87" s="40"/>
      <c r="C87" s="32" t="s">
        <v>112</v>
      </c>
      <c r="D87" s="41"/>
      <c r="E87" s="41"/>
      <c r="F87" s="41"/>
      <c r="G87" s="41"/>
      <c r="H87" s="41"/>
      <c r="I87" s="155"/>
      <c r="J87" s="41"/>
      <c r="K87" s="41"/>
      <c r="L87" s="64"/>
      <c r="S87" s="39"/>
      <c r="T87" s="39"/>
      <c r="U87" s="39"/>
      <c r="V87" s="39"/>
      <c r="W87" s="39"/>
      <c r="X87" s="39"/>
      <c r="Y87" s="39"/>
      <c r="Z87" s="39"/>
      <c r="AA87" s="39"/>
      <c r="AB87" s="39"/>
      <c r="AC87" s="39"/>
      <c r="AD87" s="39"/>
      <c r="AE87" s="39"/>
    </row>
    <row r="88" s="2" customFormat="1" ht="16.5" customHeight="1">
      <c r="A88" s="39"/>
      <c r="B88" s="40"/>
      <c r="C88" s="41"/>
      <c r="D88" s="41"/>
      <c r="E88" s="77" t="str">
        <f>E11</f>
        <v>2-1 - VON - VEDLEJŠÍ A OSTATNÍ NÁKLADY- soupis prací</v>
      </c>
      <c r="F88" s="41"/>
      <c r="G88" s="41"/>
      <c r="H88" s="41"/>
      <c r="I88" s="155"/>
      <c r="J88" s="41"/>
      <c r="K88" s="41"/>
      <c r="L88" s="64"/>
      <c r="S88" s="39"/>
      <c r="T88" s="39"/>
      <c r="U88" s="39"/>
      <c r="V88" s="39"/>
      <c r="W88" s="39"/>
      <c r="X88" s="39"/>
      <c r="Y88" s="39"/>
      <c r="Z88" s="39"/>
      <c r="AA88" s="39"/>
      <c r="AB88" s="39"/>
      <c r="AC88" s="39"/>
      <c r="AD88" s="39"/>
      <c r="AE88" s="39"/>
    </row>
    <row r="89" s="2" customFormat="1" ht="6.96" customHeight="1">
      <c r="A89" s="39"/>
      <c r="B89" s="40"/>
      <c r="C89" s="41"/>
      <c r="D89" s="41"/>
      <c r="E89" s="41"/>
      <c r="F89" s="41"/>
      <c r="G89" s="41"/>
      <c r="H89" s="41"/>
      <c r="I89" s="155"/>
      <c r="J89" s="41"/>
      <c r="K89" s="41"/>
      <c r="L89" s="64"/>
      <c r="S89" s="39"/>
      <c r="T89" s="39"/>
      <c r="U89" s="39"/>
      <c r="V89" s="39"/>
      <c r="W89" s="39"/>
      <c r="X89" s="39"/>
      <c r="Y89" s="39"/>
      <c r="Z89" s="39"/>
      <c r="AA89" s="39"/>
      <c r="AB89" s="39"/>
      <c r="AC89" s="39"/>
      <c r="AD89" s="39"/>
      <c r="AE89" s="39"/>
    </row>
    <row r="90" s="2" customFormat="1" ht="12" customHeight="1">
      <c r="A90" s="39"/>
      <c r="B90" s="40"/>
      <c r="C90" s="32" t="s">
        <v>24</v>
      </c>
      <c r="D90" s="41"/>
      <c r="E90" s="41"/>
      <c r="F90" s="27" t="str">
        <f>F14</f>
        <v>Tovéř</v>
      </c>
      <c r="G90" s="41"/>
      <c r="H90" s="41"/>
      <c r="I90" s="157" t="s">
        <v>26</v>
      </c>
      <c r="J90" s="80" t="str">
        <f>IF(J14="","",J14)</f>
        <v>7. 4. 2021</v>
      </c>
      <c r="K90" s="41"/>
      <c r="L90" s="64"/>
      <c r="S90" s="39"/>
      <c r="T90" s="39"/>
      <c r="U90" s="39"/>
      <c r="V90" s="39"/>
      <c r="W90" s="39"/>
      <c r="X90" s="39"/>
      <c r="Y90" s="39"/>
      <c r="Z90" s="39"/>
      <c r="AA90" s="39"/>
      <c r="AB90" s="39"/>
      <c r="AC90" s="39"/>
      <c r="AD90" s="39"/>
      <c r="AE90" s="39"/>
    </row>
    <row r="91" s="2" customFormat="1" ht="6.96" customHeight="1">
      <c r="A91" s="39"/>
      <c r="B91" s="40"/>
      <c r="C91" s="41"/>
      <c r="D91" s="41"/>
      <c r="E91" s="41"/>
      <c r="F91" s="41"/>
      <c r="G91" s="41"/>
      <c r="H91" s="41"/>
      <c r="I91" s="155"/>
      <c r="J91" s="41"/>
      <c r="K91" s="41"/>
      <c r="L91" s="64"/>
      <c r="S91" s="39"/>
      <c r="T91" s="39"/>
      <c r="U91" s="39"/>
      <c r="V91" s="39"/>
      <c r="W91" s="39"/>
      <c r="X91" s="39"/>
      <c r="Y91" s="39"/>
      <c r="Z91" s="39"/>
      <c r="AA91" s="39"/>
      <c r="AB91" s="39"/>
      <c r="AC91" s="39"/>
      <c r="AD91" s="39"/>
      <c r="AE91" s="39"/>
    </row>
    <row r="92" s="2" customFormat="1" ht="15.15" customHeight="1">
      <c r="A92" s="39"/>
      <c r="B92" s="40"/>
      <c r="C92" s="32" t="s">
        <v>34</v>
      </c>
      <c r="D92" s="41"/>
      <c r="E92" s="41"/>
      <c r="F92" s="27" t="str">
        <f>E17</f>
        <v>Obec Tovéř</v>
      </c>
      <c r="G92" s="41"/>
      <c r="H92" s="41"/>
      <c r="I92" s="157" t="s">
        <v>41</v>
      </c>
      <c r="J92" s="37" t="str">
        <f>E23</f>
        <v>ing. Petr Doležel</v>
      </c>
      <c r="K92" s="41"/>
      <c r="L92" s="64"/>
      <c r="S92" s="39"/>
      <c r="T92" s="39"/>
      <c r="U92" s="39"/>
      <c r="V92" s="39"/>
      <c r="W92" s="39"/>
      <c r="X92" s="39"/>
      <c r="Y92" s="39"/>
      <c r="Z92" s="39"/>
      <c r="AA92" s="39"/>
      <c r="AB92" s="39"/>
      <c r="AC92" s="39"/>
      <c r="AD92" s="39"/>
      <c r="AE92" s="39"/>
    </row>
    <row r="93" s="2" customFormat="1" ht="25.65" customHeight="1">
      <c r="A93" s="39"/>
      <c r="B93" s="40"/>
      <c r="C93" s="32" t="s">
        <v>39</v>
      </c>
      <c r="D93" s="41"/>
      <c r="E93" s="41"/>
      <c r="F93" s="27" t="str">
        <f>IF(E20="","",E20)</f>
        <v>Vyplň údaj</v>
      </c>
      <c r="G93" s="41"/>
      <c r="H93" s="41"/>
      <c r="I93" s="157" t="s">
        <v>45</v>
      </c>
      <c r="J93" s="37" t="str">
        <f>E26</f>
        <v xml:space="preserve">ing.Pospíšil Michal          CU 2021/1</v>
      </c>
      <c r="K93" s="41"/>
      <c r="L93" s="64"/>
      <c r="S93" s="39"/>
      <c r="T93" s="39"/>
      <c r="U93" s="39"/>
      <c r="V93" s="39"/>
      <c r="W93" s="39"/>
      <c r="X93" s="39"/>
      <c r="Y93" s="39"/>
      <c r="Z93" s="39"/>
      <c r="AA93" s="39"/>
      <c r="AB93" s="39"/>
      <c r="AC93" s="39"/>
      <c r="AD93" s="39"/>
      <c r="AE93" s="39"/>
    </row>
    <row r="94" s="2" customFormat="1" ht="10.32" customHeight="1">
      <c r="A94" s="39"/>
      <c r="B94" s="40"/>
      <c r="C94" s="41"/>
      <c r="D94" s="41"/>
      <c r="E94" s="41"/>
      <c r="F94" s="41"/>
      <c r="G94" s="41"/>
      <c r="H94" s="41"/>
      <c r="I94" s="155"/>
      <c r="J94" s="41"/>
      <c r="K94" s="41"/>
      <c r="L94" s="64"/>
      <c r="S94" s="39"/>
      <c r="T94" s="39"/>
      <c r="U94" s="39"/>
      <c r="V94" s="39"/>
      <c r="W94" s="39"/>
      <c r="X94" s="39"/>
      <c r="Y94" s="39"/>
      <c r="Z94" s="39"/>
      <c r="AA94" s="39"/>
      <c r="AB94" s="39"/>
      <c r="AC94" s="39"/>
      <c r="AD94" s="39"/>
      <c r="AE94" s="39"/>
    </row>
    <row r="95" s="2" customFormat="1" ht="29.28" customHeight="1">
      <c r="A95" s="39"/>
      <c r="B95" s="40"/>
      <c r="C95" s="198" t="s">
        <v>116</v>
      </c>
      <c r="D95" s="199"/>
      <c r="E95" s="199"/>
      <c r="F95" s="199"/>
      <c r="G95" s="199"/>
      <c r="H95" s="199"/>
      <c r="I95" s="200"/>
      <c r="J95" s="201" t="s">
        <v>117</v>
      </c>
      <c r="K95" s="199"/>
      <c r="L95" s="64"/>
      <c r="S95" s="39"/>
      <c r="T95" s="39"/>
      <c r="U95" s="39"/>
      <c r="V95" s="39"/>
      <c r="W95" s="39"/>
      <c r="X95" s="39"/>
      <c r="Y95" s="39"/>
      <c r="Z95" s="39"/>
      <c r="AA95" s="39"/>
      <c r="AB95" s="39"/>
      <c r="AC95" s="39"/>
      <c r="AD95" s="39"/>
      <c r="AE95" s="39"/>
    </row>
    <row r="96" s="2" customFormat="1" ht="10.32" customHeight="1">
      <c r="A96" s="39"/>
      <c r="B96" s="40"/>
      <c r="C96" s="41"/>
      <c r="D96" s="41"/>
      <c r="E96" s="41"/>
      <c r="F96" s="41"/>
      <c r="G96" s="41"/>
      <c r="H96" s="41"/>
      <c r="I96" s="155"/>
      <c r="J96" s="41"/>
      <c r="K96" s="41"/>
      <c r="L96" s="64"/>
      <c r="S96" s="39"/>
      <c r="T96" s="39"/>
      <c r="U96" s="39"/>
      <c r="V96" s="39"/>
      <c r="W96" s="39"/>
      <c r="X96" s="39"/>
      <c r="Y96" s="39"/>
      <c r="Z96" s="39"/>
      <c r="AA96" s="39"/>
      <c r="AB96" s="39"/>
      <c r="AC96" s="39"/>
      <c r="AD96" s="39"/>
      <c r="AE96" s="39"/>
    </row>
    <row r="97" s="2" customFormat="1" ht="22.8" customHeight="1">
      <c r="A97" s="39"/>
      <c r="B97" s="40"/>
      <c r="C97" s="202" t="s">
        <v>118</v>
      </c>
      <c r="D97" s="41"/>
      <c r="E97" s="41"/>
      <c r="F97" s="41"/>
      <c r="G97" s="41"/>
      <c r="H97" s="41"/>
      <c r="I97" s="155"/>
      <c r="J97" s="111">
        <f>J122</f>
        <v>0</v>
      </c>
      <c r="K97" s="41"/>
      <c r="L97" s="64"/>
      <c r="S97" s="39"/>
      <c r="T97" s="39"/>
      <c r="U97" s="39"/>
      <c r="V97" s="39"/>
      <c r="W97" s="39"/>
      <c r="X97" s="39"/>
      <c r="Y97" s="39"/>
      <c r="Z97" s="39"/>
      <c r="AA97" s="39"/>
      <c r="AB97" s="39"/>
      <c r="AC97" s="39"/>
      <c r="AD97" s="39"/>
      <c r="AE97" s="39"/>
      <c r="AU97" s="17" t="s">
        <v>119</v>
      </c>
    </row>
    <row r="98" s="9" customFormat="1" ht="24.96" customHeight="1">
      <c r="A98" s="9"/>
      <c r="B98" s="203"/>
      <c r="C98" s="204"/>
      <c r="D98" s="205" t="s">
        <v>583</v>
      </c>
      <c r="E98" s="206"/>
      <c r="F98" s="206"/>
      <c r="G98" s="206"/>
      <c r="H98" s="206"/>
      <c r="I98" s="207"/>
      <c r="J98" s="208">
        <f>J123</f>
        <v>0</v>
      </c>
      <c r="K98" s="204"/>
      <c r="L98" s="209"/>
      <c r="S98" s="9"/>
      <c r="T98" s="9"/>
      <c r="U98" s="9"/>
      <c r="V98" s="9"/>
      <c r="W98" s="9"/>
      <c r="X98" s="9"/>
      <c r="Y98" s="9"/>
      <c r="Z98" s="9"/>
      <c r="AA98" s="9"/>
      <c r="AB98" s="9"/>
      <c r="AC98" s="9"/>
      <c r="AD98" s="9"/>
      <c r="AE98" s="9"/>
    </row>
    <row r="99" s="10" customFormat="1" ht="19.92" customHeight="1">
      <c r="A99" s="10"/>
      <c r="B99" s="210"/>
      <c r="C99" s="134"/>
      <c r="D99" s="211" t="s">
        <v>584</v>
      </c>
      <c r="E99" s="212"/>
      <c r="F99" s="212"/>
      <c r="G99" s="212"/>
      <c r="H99" s="212"/>
      <c r="I99" s="213"/>
      <c r="J99" s="214">
        <f>J124</f>
        <v>0</v>
      </c>
      <c r="K99" s="134"/>
      <c r="L99" s="215"/>
      <c r="S99" s="10"/>
      <c r="T99" s="10"/>
      <c r="U99" s="10"/>
      <c r="V99" s="10"/>
      <c r="W99" s="10"/>
      <c r="X99" s="10"/>
      <c r="Y99" s="10"/>
      <c r="Z99" s="10"/>
      <c r="AA99" s="10"/>
      <c r="AB99" s="10"/>
      <c r="AC99" s="10"/>
      <c r="AD99" s="10"/>
      <c r="AE99" s="10"/>
    </row>
    <row r="100" s="10" customFormat="1" ht="19.92" customHeight="1">
      <c r="A100" s="10"/>
      <c r="B100" s="210"/>
      <c r="C100" s="134"/>
      <c r="D100" s="211" t="s">
        <v>585</v>
      </c>
      <c r="E100" s="212"/>
      <c r="F100" s="212"/>
      <c r="G100" s="212"/>
      <c r="H100" s="212"/>
      <c r="I100" s="213"/>
      <c r="J100" s="214">
        <f>J131</f>
        <v>0</v>
      </c>
      <c r="K100" s="134"/>
      <c r="L100" s="215"/>
      <c r="S100" s="10"/>
      <c r="T100" s="10"/>
      <c r="U100" s="10"/>
      <c r="V100" s="10"/>
      <c r="W100" s="10"/>
      <c r="X100" s="10"/>
      <c r="Y100" s="10"/>
      <c r="Z100" s="10"/>
      <c r="AA100" s="10"/>
      <c r="AB100" s="10"/>
      <c r="AC100" s="10"/>
      <c r="AD100" s="10"/>
      <c r="AE100" s="10"/>
    </row>
    <row r="101" s="2" customFormat="1" ht="21.84" customHeight="1">
      <c r="A101" s="39"/>
      <c r="B101" s="40"/>
      <c r="C101" s="41"/>
      <c r="D101" s="41"/>
      <c r="E101" s="41"/>
      <c r="F101" s="41"/>
      <c r="G101" s="41"/>
      <c r="H101" s="41"/>
      <c r="I101" s="155"/>
      <c r="J101" s="41"/>
      <c r="K101" s="41"/>
      <c r="L101" s="64"/>
      <c r="S101" s="39"/>
      <c r="T101" s="39"/>
      <c r="U101" s="39"/>
      <c r="V101" s="39"/>
      <c r="W101" s="39"/>
      <c r="X101" s="39"/>
      <c r="Y101" s="39"/>
      <c r="Z101" s="39"/>
      <c r="AA101" s="39"/>
      <c r="AB101" s="39"/>
      <c r="AC101" s="39"/>
      <c r="AD101" s="39"/>
      <c r="AE101" s="39"/>
    </row>
    <row r="102" s="2" customFormat="1" ht="6.96" customHeight="1">
      <c r="A102" s="39"/>
      <c r="B102" s="67"/>
      <c r="C102" s="68"/>
      <c r="D102" s="68"/>
      <c r="E102" s="68"/>
      <c r="F102" s="68"/>
      <c r="G102" s="68"/>
      <c r="H102" s="68"/>
      <c r="I102" s="193"/>
      <c r="J102" s="68"/>
      <c r="K102" s="68"/>
      <c r="L102" s="64"/>
      <c r="S102" s="39"/>
      <c r="T102" s="39"/>
      <c r="U102" s="39"/>
      <c r="V102" s="39"/>
      <c r="W102" s="39"/>
      <c r="X102" s="39"/>
      <c r="Y102" s="39"/>
      <c r="Z102" s="39"/>
      <c r="AA102" s="39"/>
      <c r="AB102" s="39"/>
      <c r="AC102" s="39"/>
      <c r="AD102" s="39"/>
      <c r="AE102" s="39"/>
    </row>
    <row r="106" s="2" customFormat="1" ht="6.96" customHeight="1">
      <c r="A106" s="39"/>
      <c r="B106" s="69"/>
      <c r="C106" s="70"/>
      <c r="D106" s="70"/>
      <c r="E106" s="70"/>
      <c r="F106" s="70"/>
      <c r="G106" s="70"/>
      <c r="H106" s="70"/>
      <c r="I106" s="196"/>
      <c r="J106" s="70"/>
      <c r="K106" s="70"/>
      <c r="L106" s="64"/>
      <c r="S106" s="39"/>
      <c r="T106" s="39"/>
      <c r="U106" s="39"/>
      <c r="V106" s="39"/>
      <c r="W106" s="39"/>
      <c r="X106" s="39"/>
      <c r="Y106" s="39"/>
      <c r="Z106" s="39"/>
      <c r="AA106" s="39"/>
      <c r="AB106" s="39"/>
      <c r="AC106" s="39"/>
      <c r="AD106" s="39"/>
      <c r="AE106" s="39"/>
    </row>
    <row r="107" s="2" customFormat="1" ht="24.96" customHeight="1">
      <c r="A107" s="39"/>
      <c r="B107" s="40"/>
      <c r="C107" s="23" t="s">
        <v>131</v>
      </c>
      <c r="D107" s="41"/>
      <c r="E107" s="41"/>
      <c r="F107" s="41"/>
      <c r="G107" s="41"/>
      <c r="H107" s="41"/>
      <c r="I107" s="155"/>
      <c r="J107" s="41"/>
      <c r="K107" s="41"/>
      <c r="L107" s="64"/>
      <c r="S107" s="39"/>
      <c r="T107" s="39"/>
      <c r="U107" s="39"/>
      <c r="V107" s="39"/>
      <c r="W107" s="39"/>
      <c r="X107" s="39"/>
      <c r="Y107" s="39"/>
      <c r="Z107" s="39"/>
      <c r="AA107" s="39"/>
      <c r="AB107" s="39"/>
      <c r="AC107" s="39"/>
      <c r="AD107" s="39"/>
      <c r="AE107" s="39"/>
    </row>
    <row r="108" s="2" customFormat="1" ht="6.96" customHeight="1">
      <c r="A108" s="39"/>
      <c r="B108" s="40"/>
      <c r="C108" s="41"/>
      <c r="D108" s="41"/>
      <c r="E108" s="41"/>
      <c r="F108" s="41"/>
      <c r="G108" s="41"/>
      <c r="H108" s="41"/>
      <c r="I108" s="155"/>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2" t="s">
        <v>16</v>
      </c>
      <c r="D109" s="41"/>
      <c r="E109" s="41"/>
      <c r="F109" s="41"/>
      <c r="G109" s="41"/>
      <c r="H109" s="41"/>
      <c r="I109" s="155"/>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197" t="str">
        <f>E7</f>
        <v>Revitalizace návsi v obci Tovéř</v>
      </c>
      <c r="F110" s="32"/>
      <c r="G110" s="32"/>
      <c r="H110" s="32"/>
      <c r="I110" s="155"/>
      <c r="J110" s="41"/>
      <c r="K110" s="41"/>
      <c r="L110" s="64"/>
      <c r="S110" s="39"/>
      <c r="T110" s="39"/>
      <c r="U110" s="39"/>
      <c r="V110" s="39"/>
      <c r="W110" s="39"/>
      <c r="X110" s="39"/>
      <c r="Y110" s="39"/>
      <c r="Z110" s="39"/>
      <c r="AA110" s="39"/>
      <c r="AB110" s="39"/>
      <c r="AC110" s="39"/>
      <c r="AD110" s="39"/>
      <c r="AE110" s="39"/>
    </row>
    <row r="111" s="1" customFormat="1" ht="12" customHeight="1">
      <c r="B111" s="21"/>
      <c r="C111" s="32" t="s">
        <v>110</v>
      </c>
      <c r="D111" s="22"/>
      <c r="E111" s="22"/>
      <c r="F111" s="22"/>
      <c r="G111" s="22"/>
      <c r="H111" s="22"/>
      <c r="I111" s="147"/>
      <c r="J111" s="22"/>
      <c r="K111" s="22"/>
      <c r="L111" s="20"/>
    </row>
    <row r="112" s="2" customFormat="1" ht="16.5" customHeight="1">
      <c r="A112" s="39"/>
      <c r="B112" s="40"/>
      <c r="C112" s="41"/>
      <c r="D112" s="41"/>
      <c r="E112" s="197" t="s">
        <v>579</v>
      </c>
      <c r="F112" s="41"/>
      <c r="G112" s="41"/>
      <c r="H112" s="41"/>
      <c r="I112" s="155"/>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2" t="s">
        <v>112</v>
      </c>
      <c r="D113" s="41"/>
      <c r="E113" s="41"/>
      <c r="F113" s="41"/>
      <c r="G113" s="41"/>
      <c r="H113" s="41"/>
      <c r="I113" s="155"/>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E11</f>
        <v>2-1 - VON - VEDLEJŠÍ A OSTATNÍ NÁKLADY- soupis prací</v>
      </c>
      <c r="F114" s="41"/>
      <c r="G114" s="41"/>
      <c r="H114" s="41"/>
      <c r="I114" s="155"/>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155"/>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2" t="s">
        <v>24</v>
      </c>
      <c r="D116" s="41"/>
      <c r="E116" s="41"/>
      <c r="F116" s="27" t="str">
        <f>F14</f>
        <v>Tovéř</v>
      </c>
      <c r="G116" s="41"/>
      <c r="H116" s="41"/>
      <c r="I116" s="157" t="s">
        <v>26</v>
      </c>
      <c r="J116" s="80" t="str">
        <f>IF(J14="","",J14)</f>
        <v>7. 4. 2021</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155"/>
      <c r="J117" s="41"/>
      <c r="K117" s="41"/>
      <c r="L117" s="64"/>
      <c r="S117" s="39"/>
      <c r="T117" s="39"/>
      <c r="U117" s="39"/>
      <c r="V117" s="39"/>
      <c r="W117" s="39"/>
      <c r="X117" s="39"/>
      <c r="Y117" s="39"/>
      <c r="Z117" s="39"/>
      <c r="AA117" s="39"/>
      <c r="AB117" s="39"/>
      <c r="AC117" s="39"/>
      <c r="AD117" s="39"/>
      <c r="AE117" s="39"/>
    </row>
    <row r="118" s="2" customFormat="1" ht="15.15" customHeight="1">
      <c r="A118" s="39"/>
      <c r="B118" s="40"/>
      <c r="C118" s="32" t="s">
        <v>34</v>
      </c>
      <c r="D118" s="41"/>
      <c r="E118" s="41"/>
      <c r="F118" s="27" t="str">
        <f>E17</f>
        <v>Obec Tovéř</v>
      </c>
      <c r="G118" s="41"/>
      <c r="H118" s="41"/>
      <c r="I118" s="157" t="s">
        <v>41</v>
      </c>
      <c r="J118" s="37" t="str">
        <f>E23</f>
        <v>ing. Petr Doležel</v>
      </c>
      <c r="K118" s="41"/>
      <c r="L118" s="64"/>
      <c r="S118" s="39"/>
      <c r="T118" s="39"/>
      <c r="U118" s="39"/>
      <c r="V118" s="39"/>
      <c r="W118" s="39"/>
      <c r="X118" s="39"/>
      <c r="Y118" s="39"/>
      <c r="Z118" s="39"/>
      <c r="AA118" s="39"/>
      <c r="AB118" s="39"/>
      <c r="AC118" s="39"/>
      <c r="AD118" s="39"/>
      <c r="AE118" s="39"/>
    </row>
    <row r="119" s="2" customFormat="1" ht="25.65" customHeight="1">
      <c r="A119" s="39"/>
      <c r="B119" s="40"/>
      <c r="C119" s="32" t="s">
        <v>39</v>
      </c>
      <c r="D119" s="41"/>
      <c r="E119" s="41"/>
      <c r="F119" s="27" t="str">
        <f>IF(E20="","",E20)</f>
        <v>Vyplň údaj</v>
      </c>
      <c r="G119" s="41"/>
      <c r="H119" s="41"/>
      <c r="I119" s="157" t="s">
        <v>45</v>
      </c>
      <c r="J119" s="37" t="str">
        <f>E26</f>
        <v xml:space="preserve">ing.Pospíšil Michal          CU 2021/1</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155"/>
      <c r="J120" s="41"/>
      <c r="K120" s="41"/>
      <c r="L120" s="64"/>
      <c r="S120" s="39"/>
      <c r="T120" s="39"/>
      <c r="U120" s="39"/>
      <c r="V120" s="39"/>
      <c r="W120" s="39"/>
      <c r="X120" s="39"/>
      <c r="Y120" s="39"/>
      <c r="Z120" s="39"/>
      <c r="AA120" s="39"/>
      <c r="AB120" s="39"/>
      <c r="AC120" s="39"/>
      <c r="AD120" s="39"/>
      <c r="AE120" s="39"/>
    </row>
    <row r="121" s="11" customFormat="1" ht="29.28" customHeight="1">
      <c r="A121" s="216"/>
      <c r="B121" s="217"/>
      <c r="C121" s="218" t="s">
        <v>132</v>
      </c>
      <c r="D121" s="219" t="s">
        <v>75</v>
      </c>
      <c r="E121" s="219" t="s">
        <v>71</v>
      </c>
      <c r="F121" s="219" t="s">
        <v>72</v>
      </c>
      <c r="G121" s="219" t="s">
        <v>133</v>
      </c>
      <c r="H121" s="219" t="s">
        <v>134</v>
      </c>
      <c r="I121" s="220" t="s">
        <v>135</v>
      </c>
      <c r="J121" s="219" t="s">
        <v>117</v>
      </c>
      <c r="K121" s="221" t="s">
        <v>136</v>
      </c>
      <c r="L121" s="222"/>
      <c r="M121" s="101" t="s">
        <v>1</v>
      </c>
      <c r="N121" s="102" t="s">
        <v>54</v>
      </c>
      <c r="O121" s="102" t="s">
        <v>137</v>
      </c>
      <c r="P121" s="102" t="s">
        <v>138</v>
      </c>
      <c r="Q121" s="102" t="s">
        <v>139</v>
      </c>
      <c r="R121" s="102" t="s">
        <v>140</v>
      </c>
      <c r="S121" s="102" t="s">
        <v>141</v>
      </c>
      <c r="T121" s="103" t="s">
        <v>142</v>
      </c>
      <c r="U121" s="216"/>
      <c r="V121" s="216"/>
      <c r="W121" s="216"/>
      <c r="X121" s="216"/>
      <c r="Y121" s="216"/>
      <c r="Z121" s="216"/>
      <c r="AA121" s="216"/>
      <c r="AB121" s="216"/>
      <c r="AC121" s="216"/>
      <c r="AD121" s="216"/>
      <c r="AE121" s="216"/>
    </row>
    <row r="122" s="2" customFormat="1" ht="22.8" customHeight="1">
      <c r="A122" s="39"/>
      <c r="B122" s="40"/>
      <c r="C122" s="108" t="s">
        <v>143</v>
      </c>
      <c r="D122" s="41"/>
      <c r="E122" s="41"/>
      <c r="F122" s="41"/>
      <c r="G122" s="41"/>
      <c r="H122" s="41"/>
      <c r="I122" s="155"/>
      <c r="J122" s="223">
        <f>BK122</f>
        <v>0</v>
      </c>
      <c r="K122" s="41"/>
      <c r="L122" s="45"/>
      <c r="M122" s="104"/>
      <c r="N122" s="224"/>
      <c r="O122" s="105"/>
      <c r="P122" s="225">
        <f>P123</f>
        <v>0</v>
      </c>
      <c r="Q122" s="105"/>
      <c r="R122" s="225">
        <f>R123</f>
        <v>0</v>
      </c>
      <c r="S122" s="105"/>
      <c r="T122" s="226">
        <f>T123</f>
        <v>0</v>
      </c>
      <c r="U122" s="39"/>
      <c r="V122" s="39"/>
      <c r="W122" s="39"/>
      <c r="X122" s="39"/>
      <c r="Y122" s="39"/>
      <c r="Z122" s="39"/>
      <c r="AA122" s="39"/>
      <c r="AB122" s="39"/>
      <c r="AC122" s="39"/>
      <c r="AD122" s="39"/>
      <c r="AE122" s="39"/>
      <c r="AT122" s="17" t="s">
        <v>89</v>
      </c>
      <c r="AU122" s="17" t="s">
        <v>119</v>
      </c>
      <c r="BK122" s="227">
        <f>BK123</f>
        <v>0</v>
      </c>
    </row>
    <row r="123" s="12" customFormat="1" ht="25.92" customHeight="1">
      <c r="A123" s="12"/>
      <c r="B123" s="228"/>
      <c r="C123" s="229"/>
      <c r="D123" s="230" t="s">
        <v>89</v>
      </c>
      <c r="E123" s="231" t="s">
        <v>586</v>
      </c>
      <c r="F123" s="231" t="s">
        <v>587</v>
      </c>
      <c r="G123" s="229"/>
      <c r="H123" s="229"/>
      <c r="I123" s="232"/>
      <c r="J123" s="233">
        <f>BK123</f>
        <v>0</v>
      </c>
      <c r="K123" s="229"/>
      <c r="L123" s="234"/>
      <c r="M123" s="235"/>
      <c r="N123" s="236"/>
      <c r="O123" s="236"/>
      <c r="P123" s="237">
        <f>P124+P131</f>
        <v>0</v>
      </c>
      <c r="Q123" s="236"/>
      <c r="R123" s="237">
        <f>R124+R131</f>
        <v>0</v>
      </c>
      <c r="S123" s="236"/>
      <c r="T123" s="238">
        <f>T124+T131</f>
        <v>0</v>
      </c>
      <c r="U123" s="12"/>
      <c r="V123" s="12"/>
      <c r="W123" s="12"/>
      <c r="X123" s="12"/>
      <c r="Y123" s="12"/>
      <c r="Z123" s="12"/>
      <c r="AA123" s="12"/>
      <c r="AB123" s="12"/>
      <c r="AC123" s="12"/>
      <c r="AD123" s="12"/>
      <c r="AE123" s="12"/>
      <c r="AR123" s="239" t="s">
        <v>183</v>
      </c>
      <c r="AT123" s="240" t="s">
        <v>89</v>
      </c>
      <c r="AU123" s="240" t="s">
        <v>90</v>
      </c>
      <c r="AY123" s="239" t="s">
        <v>146</v>
      </c>
      <c r="BK123" s="241">
        <f>BK124+BK131</f>
        <v>0</v>
      </c>
    </row>
    <row r="124" s="12" customFormat="1" ht="22.8" customHeight="1">
      <c r="A124" s="12"/>
      <c r="B124" s="228"/>
      <c r="C124" s="229"/>
      <c r="D124" s="230" t="s">
        <v>89</v>
      </c>
      <c r="E124" s="242" t="s">
        <v>588</v>
      </c>
      <c r="F124" s="242" t="s">
        <v>589</v>
      </c>
      <c r="G124" s="229"/>
      <c r="H124" s="229"/>
      <c r="I124" s="232"/>
      <c r="J124" s="243">
        <f>BK124</f>
        <v>0</v>
      </c>
      <c r="K124" s="229"/>
      <c r="L124" s="234"/>
      <c r="M124" s="235"/>
      <c r="N124" s="236"/>
      <c r="O124" s="236"/>
      <c r="P124" s="237">
        <f>SUM(P125:P130)</f>
        <v>0</v>
      </c>
      <c r="Q124" s="236"/>
      <c r="R124" s="237">
        <f>SUM(R125:R130)</f>
        <v>0</v>
      </c>
      <c r="S124" s="236"/>
      <c r="T124" s="238">
        <f>SUM(T125:T130)</f>
        <v>0</v>
      </c>
      <c r="U124" s="12"/>
      <c r="V124" s="12"/>
      <c r="W124" s="12"/>
      <c r="X124" s="12"/>
      <c r="Y124" s="12"/>
      <c r="Z124" s="12"/>
      <c r="AA124" s="12"/>
      <c r="AB124" s="12"/>
      <c r="AC124" s="12"/>
      <c r="AD124" s="12"/>
      <c r="AE124" s="12"/>
      <c r="AR124" s="239" t="s">
        <v>183</v>
      </c>
      <c r="AT124" s="240" t="s">
        <v>89</v>
      </c>
      <c r="AU124" s="240" t="s">
        <v>23</v>
      </c>
      <c r="AY124" s="239" t="s">
        <v>146</v>
      </c>
      <c r="BK124" s="241">
        <f>SUM(BK125:BK130)</f>
        <v>0</v>
      </c>
    </row>
    <row r="125" s="2" customFormat="1" ht="16.5" customHeight="1">
      <c r="A125" s="39"/>
      <c r="B125" s="40"/>
      <c r="C125" s="244" t="s">
        <v>23</v>
      </c>
      <c r="D125" s="244" t="s">
        <v>149</v>
      </c>
      <c r="E125" s="245" t="s">
        <v>590</v>
      </c>
      <c r="F125" s="246" t="s">
        <v>591</v>
      </c>
      <c r="G125" s="247" t="s">
        <v>592</v>
      </c>
      <c r="H125" s="248">
        <v>1</v>
      </c>
      <c r="I125" s="249"/>
      <c r="J125" s="250">
        <f>ROUND(I125*H125,2)</f>
        <v>0</v>
      </c>
      <c r="K125" s="246" t="s">
        <v>153</v>
      </c>
      <c r="L125" s="45"/>
      <c r="M125" s="251" t="s">
        <v>1</v>
      </c>
      <c r="N125" s="252" t="s">
        <v>55</v>
      </c>
      <c r="O125" s="92"/>
      <c r="P125" s="253">
        <f>O125*H125</f>
        <v>0</v>
      </c>
      <c r="Q125" s="253">
        <v>0</v>
      </c>
      <c r="R125" s="253">
        <f>Q125*H125</f>
        <v>0</v>
      </c>
      <c r="S125" s="253">
        <v>0</v>
      </c>
      <c r="T125" s="254">
        <f>S125*H125</f>
        <v>0</v>
      </c>
      <c r="U125" s="39"/>
      <c r="V125" s="39"/>
      <c r="W125" s="39"/>
      <c r="X125" s="39"/>
      <c r="Y125" s="39"/>
      <c r="Z125" s="39"/>
      <c r="AA125" s="39"/>
      <c r="AB125" s="39"/>
      <c r="AC125" s="39"/>
      <c r="AD125" s="39"/>
      <c r="AE125" s="39"/>
      <c r="AR125" s="255" t="s">
        <v>593</v>
      </c>
      <c r="AT125" s="255" t="s">
        <v>149</v>
      </c>
      <c r="AU125" s="255" t="s">
        <v>97</v>
      </c>
      <c r="AY125" s="17" t="s">
        <v>146</v>
      </c>
      <c r="BE125" s="256">
        <f>IF(N125="základní",J125,0)</f>
        <v>0</v>
      </c>
      <c r="BF125" s="256">
        <f>IF(N125="snížená",J125,0)</f>
        <v>0</v>
      </c>
      <c r="BG125" s="256">
        <f>IF(N125="zákl. přenesená",J125,0)</f>
        <v>0</v>
      </c>
      <c r="BH125" s="256">
        <f>IF(N125="sníž. přenesená",J125,0)</f>
        <v>0</v>
      </c>
      <c r="BI125" s="256">
        <f>IF(N125="nulová",J125,0)</f>
        <v>0</v>
      </c>
      <c r="BJ125" s="17" t="s">
        <v>23</v>
      </c>
      <c r="BK125" s="256">
        <f>ROUND(I125*H125,2)</f>
        <v>0</v>
      </c>
      <c r="BL125" s="17" t="s">
        <v>593</v>
      </c>
      <c r="BM125" s="255" t="s">
        <v>594</v>
      </c>
    </row>
    <row r="126" s="2" customFormat="1">
      <c r="A126" s="39"/>
      <c r="B126" s="40"/>
      <c r="C126" s="41"/>
      <c r="D126" s="257" t="s">
        <v>156</v>
      </c>
      <c r="E126" s="41"/>
      <c r="F126" s="258" t="s">
        <v>591</v>
      </c>
      <c r="G126" s="41"/>
      <c r="H126" s="41"/>
      <c r="I126" s="155"/>
      <c r="J126" s="41"/>
      <c r="K126" s="41"/>
      <c r="L126" s="45"/>
      <c r="M126" s="259"/>
      <c r="N126" s="260"/>
      <c r="O126" s="92"/>
      <c r="P126" s="92"/>
      <c r="Q126" s="92"/>
      <c r="R126" s="92"/>
      <c r="S126" s="92"/>
      <c r="T126" s="93"/>
      <c r="U126" s="39"/>
      <c r="V126" s="39"/>
      <c r="W126" s="39"/>
      <c r="X126" s="39"/>
      <c r="Y126" s="39"/>
      <c r="Z126" s="39"/>
      <c r="AA126" s="39"/>
      <c r="AB126" s="39"/>
      <c r="AC126" s="39"/>
      <c r="AD126" s="39"/>
      <c r="AE126" s="39"/>
      <c r="AT126" s="17" t="s">
        <v>156</v>
      </c>
      <c r="AU126" s="17" t="s">
        <v>97</v>
      </c>
    </row>
    <row r="127" s="2" customFormat="1" ht="16.5" customHeight="1">
      <c r="A127" s="39"/>
      <c r="B127" s="40"/>
      <c r="C127" s="244" t="s">
        <v>97</v>
      </c>
      <c r="D127" s="244" t="s">
        <v>149</v>
      </c>
      <c r="E127" s="245" t="s">
        <v>595</v>
      </c>
      <c r="F127" s="246" t="s">
        <v>596</v>
      </c>
      <c r="G127" s="247" t="s">
        <v>592</v>
      </c>
      <c r="H127" s="248">
        <v>1</v>
      </c>
      <c r="I127" s="249"/>
      <c r="J127" s="250">
        <f>ROUND(I127*H127,2)</f>
        <v>0</v>
      </c>
      <c r="K127" s="246" t="s">
        <v>153</v>
      </c>
      <c r="L127" s="45"/>
      <c r="M127" s="251" t="s">
        <v>1</v>
      </c>
      <c r="N127" s="252" t="s">
        <v>55</v>
      </c>
      <c r="O127" s="92"/>
      <c r="P127" s="253">
        <f>O127*H127</f>
        <v>0</v>
      </c>
      <c r="Q127" s="253">
        <v>0</v>
      </c>
      <c r="R127" s="253">
        <f>Q127*H127</f>
        <v>0</v>
      </c>
      <c r="S127" s="253">
        <v>0</v>
      </c>
      <c r="T127" s="254">
        <f>S127*H127</f>
        <v>0</v>
      </c>
      <c r="U127" s="39"/>
      <c r="V127" s="39"/>
      <c r="W127" s="39"/>
      <c r="X127" s="39"/>
      <c r="Y127" s="39"/>
      <c r="Z127" s="39"/>
      <c r="AA127" s="39"/>
      <c r="AB127" s="39"/>
      <c r="AC127" s="39"/>
      <c r="AD127" s="39"/>
      <c r="AE127" s="39"/>
      <c r="AR127" s="255" t="s">
        <v>593</v>
      </c>
      <c r="AT127" s="255" t="s">
        <v>149</v>
      </c>
      <c r="AU127" s="255" t="s">
        <v>97</v>
      </c>
      <c r="AY127" s="17" t="s">
        <v>146</v>
      </c>
      <c r="BE127" s="256">
        <f>IF(N127="základní",J127,0)</f>
        <v>0</v>
      </c>
      <c r="BF127" s="256">
        <f>IF(N127="snížená",J127,0)</f>
        <v>0</v>
      </c>
      <c r="BG127" s="256">
        <f>IF(N127="zákl. přenesená",J127,0)</f>
        <v>0</v>
      </c>
      <c r="BH127" s="256">
        <f>IF(N127="sníž. přenesená",J127,0)</f>
        <v>0</v>
      </c>
      <c r="BI127" s="256">
        <f>IF(N127="nulová",J127,0)</f>
        <v>0</v>
      </c>
      <c r="BJ127" s="17" t="s">
        <v>23</v>
      </c>
      <c r="BK127" s="256">
        <f>ROUND(I127*H127,2)</f>
        <v>0</v>
      </c>
      <c r="BL127" s="17" t="s">
        <v>593</v>
      </c>
      <c r="BM127" s="255" t="s">
        <v>597</v>
      </c>
    </row>
    <row r="128" s="2" customFormat="1">
      <c r="A128" s="39"/>
      <c r="B128" s="40"/>
      <c r="C128" s="41"/>
      <c r="D128" s="257" t="s">
        <v>156</v>
      </c>
      <c r="E128" s="41"/>
      <c r="F128" s="258" t="s">
        <v>596</v>
      </c>
      <c r="G128" s="41"/>
      <c r="H128" s="41"/>
      <c r="I128" s="155"/>
      <c r="J128" s="41"/>
      <c r="K128" s="41"/>
      <c r="L128" s="45"/>
      <c r="M128" s="259"/>
      <c r="N128" s="260"/>
      <c r="O128" s="92"/>
      <c r="P128" s="92"/>
      <c r="Q128" s="92"/>
      <c r="R128" s="92"/>
      <c r="S128" s="92"/>
      <c r="T128" s="93"/>
      <c r="U128" s="39"/>
      <c r="V128" s="39"/>
      <c r="W128" s="39"/>
      <c r="X128" s="39"/>
      <c r="Y128" s="39"/>
      <c r="Z128" s="39"/>
      <c r="AA128" s="39"/>
      <c r="AB128" s="39"/>
      <c r="AC128" s="39"/>
      <c r="AD128" s="39"/>
      <c r="AE128" s="39"/>
      <c r="AT128" s="17" t="s">
        <v>156</v>
      </c>
      <c r="AU128" s="17" t="s">
        <v>97</v>
      </c>
    </row>
    <row r="129" s="2" customFormat="1" ht="16.5" customHeight="1">
      <c r="A129" s="39"/>
      <c r="B129" s="40"/>
      <c r="C129" s="244" t="s">
        <v>169</v>
      </c>
      <c r="D129" s="244" t="s">
        <v>149</v>
      </c>
      <c r="E129" s="245" t="s">
        <v>598</v>
      </c>
      <c r="F129" s="246" t="s">
        <v>599</v>
      </c>
      <c r="G129" s="247" t="s">
        <v>592</v>
      </c>
      <c r="H129" s="248">
        <v>1</v>
      </c>
      <c r="I129" s="249"/>
      <c r="J129" s="250">
        <f>ROUND(I129*H129,2)</f>
        <v>0</v>
      </c>
      <c r="K129" s="246" t="s">
        <v>153</v>
      </c>
      <c r="L129" s="45"/>
      <c r="M129" s="251" t="s">
        <v>1</v>
      </c>
      <c r="N129" s="252" t="s">
        <v>55</v>
      </c>
      <c r="O129" s="92"/>
      <c r="P129" s="253">
        <f>O129*H129</f>
        <v>0</v>
      </c>
      <c r="Q129" s="253">
        <v>0</v>
      </c>
      <c r="R129" s="253">
        <f>Q129*H129</f>
        <v>0</v>
      </c>
      <c r="S129" s="253">
        <v>0</v>
      </c>
      <c r="T129" s="254">
        <f>S129*H129</f>
        <v>0</v>
      </c>
      <c r="U129" s="39"/>
      <c r="V129" s="39"/>
      <c r="W129" s="39"/>
      <c r="X129" s="39"/>
      <c r="Y129" s="39"/>
      <c r="Z129" s="39"/>
      <c r="AA129" s="39"/>
      <c r="AB129" s="39"/>
      <c r="AC129" s="39"/>
      <c r="AD129" s="39"/>
      <c r="AE129" s="39"/>
      <c r="AR129" s="255" t="s">
        <v>593</v>
      </c>
      <c r="AT129" s="255" t="s">
        <v>149</v>
      </c>
      <c r="AU129" s="255" t="s">
        <v>97</v>
      </c>
      <c r="AY129" s="17" t="s">
        <v>146</v>
      </c>
      <c r="BE129" s="256">
        <f>IF(N129="základní",J129,0)</f>
        <v>0</v>
      </c>
      <c r="BF129" s="256">
        <f>IF(N129="snížená",J129,0)</f>
        <v>0</v>
      </c>
      <c r="BG129" s="256">
        <f>IF(N129="zákl. přenesená",J129,0)</f>
        <v>0</v>
      </c>
      <c r="BH129" s="256">
        <f>IF(N129="sníž. přenesená",J129,0)</f>
        <v>0</v>
      </c>
      <c r="BI129" s="256">
        <f>IF(N129="nulová",J129,0)</f>
        <v>0</v>
      </c>
      <c r="BJ129" s="17" t="s">
        <v>23</v>
      </c>
      <c r="BK129" s="256">
        <f>ROUND(I129*H129,2)</f>
        <v>0</v>
      </c>
      <c r="BL129" s="17" t="s">
        <v>593</v>
      </c>
      <c r="BM129" s="255" t="s">
        <v>600</v>
      </c>
    </row>
    <row r="130" s="2" customFormat="1">
      <c r="A130" s="39"/>
      <c r="B130" s="40"/>
      <c r="C130" s="41"/>
      <c r="D130" s="257" t="s">
        <v>156</v>
      </c>
      <c r="E130" s="41"/>
      <c r="F130" s="258" t="s">
        <v>599</v>
      </c>
      <c r="G130" s="41"/>
      <c r="H130" s="41"/>
      <c r="I130" s="155"/>
      <c r="J130" s="41"/>
      <c r="K130" s="41"/>
      <c r="L130" s="45"/>
      <c r="M130" s="259"/>
      <c r="N130" s="260"/>
      <c r="O130" s="92"/>
      <c r="P130" s="92"/>
      <c r="Q130" s="92"/>
      <c r="R130" s="92"/>
      <c r="S130" s="92"/>
      <c r="T130" s="93"/>
      <c r="U130" s="39"/>
      <c r="V130" s="39"/>
      <c r="W130" s="39"/>
      <c r="X130" s="39"/>
      <c r="Y130" s="39"/>
      <c r="Z130" s="39"/>
      <c r="AA130" s="39"/>
      <c r="AB130" s="39"/>
      <c r="AC130" s="39"/>
      <c r="AD130" s="39"/>
      <c r="AE130" s="39"/>
      <c r="AT130" s="17" t="s">
        <v>156</v>
      </c>
      <c r="AU130" s="17" t="s">
        <v>97</v>
      </c>
    </row>
    <row r="131" s="12" customFormat="1" ht="22.8" customHeight="1">
      <c r="A131" s="12"/>
      <c r="B131" s="228"/>
      <c r="C131" s="229"/>
      <c r="D131" s="230" t="s">
        <v>89</v>
      </c>
      <c r="E131" s="242" t="s">
        <v>601</v>
      </c>
      <c r="F131" s="242" t="s">
        <v>602</v>
      </c>
      <c r="G131" s="229"/>
      <c r="H131" s="229"/>
      <c r="I131" s="232"/>
      <c r="J131" s="243">
        <f>BK131</f>
        <v>0</v>
      </c>
      <c r="K131" s="229"/>
      <c r="L131" s="234"/>
      <c r="M131" s="235"/>
      <c r="N131" s="236"/>
      <c r="O131" s="236"/>
      <c r="P131" s="237">
        <f>SUM(P132:P147)</f>
        <v>0</v>
      </c>
      <c r="Q131" s="236"/>
      <c r="R131" s="237">
        <f>SUM(R132:R147)</f>
        <v>0</v>
      </c>
      <c r="S131" s="236"/>
      <c r="T131" s="238">
        <f>SUM(T132:T147)</f>
        <v>0</v>
      </c>
      <c r="U131" s="12"/>
      <c r="V131" s="12"/>
      <c r="W131" s="12"/>
      <c r="X131" s="12"/>
      <c r="Y131" s="12"/>
      <c r="Z131" s="12"/>
      <c r="AA131" s="12"/>
      <c r="AB131" s="12"/>
      <c r="AC131" s="12"/>
      <c r="AD131" s="12"/>
      <c r="AE131" s="12"/>
      <c r="AR131" s="239" t="s">
        <v>183</v>
      </c>
      <c r="AT131" s="240" t="s">
        <v>89</v>
      </c>
      <c r="AU131" s="240" t="s">
        <v>23</v>
      </c>
      <c r="AY131" s="239" t="s">
        <v>146</v>
      </c>
      <c r="BK131" s="241">
        <f>SUM(BK132:BK147)</f>
        <v>0</v>
      </c>
    </row>
    <row r="132" s="2" customFormat="1" ht="16.5" customHeight="1">
      <c r="A132" s="39"/>
      <c r="B132" s="40"/>
      <c r="C132" s="244" t="s">
        <v>154</v>
      </c>
      <c r="D132" s="244" t="s">
        <v>149</v>
      </c>
      <c r="E132" s="245" t="s">
        <v>603</v>
      </c>
      <c r="F132" s="246" t="s">
        <v>604</v>
      </c>
      <c r="G132" s="247" t="s">
        <v>592</v>
      </c>
      <c r="H132" s="248">
        <v>1</v>
      </c>
      <c r="I132" s="249"/>
      <c r="J132" s="250">
        <f>ROUND(I132*H132,2)</f>
        <v>0</v>
      </c>
      <c r="K132" s="246" t="s">
        <v>153</v>
      </c>
      <c r="L132" s="45"/>
      <c r="M132" s="251" t="s">
        <v>1</v>
      </c>
      <c r="N132" s="252" t="s">
        <v>55</v>
      </c>
      <c r="O132" s="92"/>
      <c r="P132" s="253">
        <f>O132*H132</f>
        <v>0</v>
      </c>
      <c r="Q132" s="253">
        <v>0</v>
      </c>
      <c r="R132" s="253">
        <f>Q132*H132</f>
        <v>0</v>
      </c>
      <c r="S132" s="253">
        <v>0</v>
      </c>
      <c r="T132" s="254">
        <f>S132*H132</f>
        <v>0</v>
      </c>
      <c r="U132" s="39"/>
      <c r="V132" s="39"/>
      <c r="W132" s="39"/>
      <c r="X132" s="39"/>
      <c r="Y132" s="39"/>
      <c r="Z132" s="39"/>
      <c r="AA132" s="39"/>
      <c r="AB132" s="39"/>
      <c r="AC132" s="39"/>
      <c r="AD132" s="39"/>
      <c r="AE132" s="39"/>
      <c r="AR132" s="255" t="s">
        <v>593</v>
      </c>
      <c r="AT132" s="255" t="s">
        <v>149</v>
      </c>
      <c r="AU132" s="255" t="s">
        <v>97</v>
      </c>
      <c r="AY132" s="17" t="s">
        <v>146</v>
      </c>
      <c r="BE132" s="256">
        <f>IF(N132="základní",J132,0)</f>
        <v>0</v>
      </c>
      <c r="BF132" s="256">
        <f>IF(N132="snížená",J132,0)</f>
        <v>0</v>
      </c>
      <c r="BG132" s="256">
        <f>IF(N132="zákl. přenesená",J132,0)</f>
        <v>0</v>
      </c>
      <c r="BH132" s="256">
        <f>IF(N132="sníž. přenesená",J132,0)</f>
        <v>0</v>
      </c>
      <c r="BI132" s="256">
        <f>IF(N132="nulová",J132,0)</f>
        <v>0</v>
      </c>
      <c r="BJ132" s="17" t="s">
        <v>23</v>
      </c>
      <c r="BK132" s="256">
        <f>ROUND(I132*H132,2)</f>
        <v>0</v>
      </c>
      <c r="BL132" s="17" t="s">
        <v>593</v>
      </c>
      <c r="BM132" s="255" t="s">
        <v>605</v>
      </c>
    </row>
    <row r="133" s="2" customFormat="1">
      <c r="A133" s="39"/>
      <c r="B133" s="40"/>
      <c r="C133" s="41"/>
      <c r="D133" s="257" t="s">
        <v>156</v>
      </c>
      <c r="E133" s="41"/>
      <c r="F133" s="258" t="s">
        <v>604</v>
      </c>
      <c r="G133" s="41"/>
      <c r="H133" s="41"/>
      <c r="I133" s="155"/>
      <c r="J133" s="41"/>
      <c r="K133" s="41"/>
      <c r="L133" s="45"/>
      <c r="M133" s="259"/>
      <c r="N133" s="260"/>
      <c r="O133" s="92"/>
      <c r="P133" s="92"/>
      <c r="Q133" s="92"/>
      <c r="R133" s="92"/>
      <c r="S133" s="92"/>
      <c r="T133" s="93"/>
      <c r="U133" s="39"/>
      <c r="V133" s="39"/>
      <c r="W133" s="39"/>
      <c r="X133" s="39"/>
      <c r="Y133" s="39"/>
      <c r="Z133" s="39"/>
      <c r="AA133" s="39"/>
      <c r="AB133" s="39"/>
      <c r="AC133" s="39"/>
      <c r="AD133" s="39"/>
      <c r="AE133" s="39"/>
      <c r="AT133" s="17" t="s">
        <v>156</v>
      </c>
      <c r="AU133" s="17" t="s">
        <v>97</v>
      </c>
    </row>
    <row r="134" s="2" customFormat="1" ht="16.5" customHeight="1">
      <c r="A134" s="39"/>
      <c r="B134" s="40"/>
      <c r="C134" s="244" t="s">
        <v>183</v>
      </c>
      <c r="D134" s="244" t="s">
        <v>149</v>
      </c>
      <c r="E134" s="245" t="s">
        <v>606</v>
      </c>
      <c r="F134" s="246" t="s">
        <v>607</v>
      </c>
      <c r="G134" s="247" t="s">
        <v>592</v>
      </c>
      <c r="H134" s="248">
        <v>1</v>
      </c>
      <c r="I134" s="249"/>
      <c r="J134" s="250">
        <f>ROUND(I134*H134,2)</f>
        <v>0</v>
      </c>
      <c r="K134" s="246" t="s">
        <v>1</v>
      </c>
      <c r="L134" s="45"/>
      <c r="M134" s="251" t="s">
        <v>1</v>
      </c>
      <c r="N134" s="252" t="s">
        <v>55</v>
      </c>
      <c r="O134" s="92"/>
      <c r="P134" s="253">
        <f>O134*H134</f>
        <v>0</v>
      </c>
      <c r="Q134" s="253">
        <v>0</v>
      </c>
      <c r="R134" s="253">
        <f>Q134*H134</f>
        <v>0</v>
      </c>
      <c r="S134" s="253">
        <v>0</v>
      </c>
      <c r="T134" s="254">
        <f>S134*H134</f>
        <v>0</v>
      </c>
      <c r="U134" s="39"/>
      <c r="V134" s="39"/>
      <c r="W134" s="39"/>
      <c r="X134" s="39"/>
      <c r="Y134" s="39"/>
      <c r="Z134" s="39"/>
      <c r="AA134" s="39"/>
      <c r="AB134" s="39"/>
      <c r="AC134" s="39"/>
      <c r="AD134" s="39"/>
      <c r="AE134" s="39"/>
      <c r="AR134" s="255" t="s">
        <v>593</v>
      </c>
      <c r="AT134" s="255" t="s">
        <v>149</v>
      </c>
      <c r="AU134" s="255" t="s">
        <v>97</v>
      </c>
      <c r="AY134" s="17" t="s">
        <v>146</v>
      </c>
      <c r="BE134" s="256">
        <f>IF(N134="základní",J134,0)</f>
        <v>0</v>
      </c>
      <c r="BF134" s="256">
        <f>IF(N134="snížená",J134,0)</f>
        <v>0</v>
      </c>
      <c r="BG134" s="256">
        <f>IF(N134="zákl. přenesená",J134,0)</f>
        <v>0</v>
      </c>
      <c r="BH134" s="256">
        <f>IF(N134="sníž. přenesená",J134,0)</f>
        <v>0</v>
      </c>
      <c r="BI134" s="256">
        <f>IF(N134="nulová",J134,0)</f>
        <v>0</v>
      </c>
      <c r="BJ134" s="17" t="s">
        <v>23</v>
      </c>
      <c r="BK134" s="256">
        <f>ROUND(I134*H134,2)</f>
        <v>0</v>
      </c>
      <c r="BL134" s="17" t="s">
        <v>593</v>
      </c>
      <c r="BM134" s="255" t="s">
        <v>608</v>
      </c>
    </row>
    <row r="135" s="2" customFormat="1">
      <c r="A135" s="39"/>
      <c r="B135" s="40"/>
      <c r="C135" s="41"/>
      <c r="D135" s="257" t="s">
        <v>156</v>
      </c>
      <c r="E135" s="41"/>
      <c r="F135" s="258" t="s">
        <v>607</v>
      </c>
      <c r="G135" s="41"/>
      <c r="H135" s="41"/>
      <c r="I135" s="155"/>
      <c r="J135" s="41"/>
      <c r="K135" s="41"/>
      <c r="L135" s="45"/>
      <c r="M135" s="259"/>
      <c r="N135" s="260"/>
      <c r="O135" s="92"/>
      <c r="P135" s="92"/>
      <c r="Q135" s="92"/>
      <c r="R135" s="92"/>
      <c r="S135" s="92"/>
      <c r="T135" s="93"/>
      <c r="U135" s="39"/>
      <c r="V135" s="39"/>
      <c r="W135" s="39"/>
      <c r="X135" s="39"/>
      <c r="Y135" s="39"/>
      <c r="Z135" s="39"/>
      <c r="AA135" s="39"/>
      <c r="AB135" s="39"/>
      <c r="AC135" s="39"/>
      <c r="AD135" s="39"/>
      <c r="AE135" s="39"/>
      <c r="AT135" s="17" t="s">
        <v>156</v>
      </c>
      <c r="AU135" s="17" t="s">
        <v>97</v>
      </c>
    </row>
    <row r="136" s="2" customFormat="1">
      <c r="A136" s="39"/>
      <c r="B136" s="40"/>
      <c r="C136" s="41"/>
      <c r="D136" s="257" t="s">
        <v>609</v>
      </c>
      <c r="E136" s="41"/>
      <c r="F136" s="261" t="s">
        <v>610</v>
      </c>
      <c r="G136" s="41"/>
      <c r="H136" s="41"/>
      <c r="I136" s="155"/>
      <c r="J136" s="41"/>
      <c r="K136" s="41"/>
      <c r="L136" s="45"/>
      <c r="M136" s="259"/>
      <c r="N136" s="260"/>
      <c r="O136" s="92"/>
      <c r="P136" s="92"/>
      <c r="Q136" s="92"/>
      <c r="R136" s="92"/>
      <c r="S136" s="92"/>
      <c r="T136" s="93"/>
      <c r="U136" s="39"/>
      <c r="V136" s="39"/>
      <c r="W136" s="39"/>
      <c r="X136" s="39"/>
      <c r="Y136" s="39"/>
      <c r="Z136" s="39"/>
      <c r="AA136" s="39"/>
      <c r="AB136" s="39"/>
      <c r="AC136" s="39"/>
      <c r="AD136" s="39"/>
      <c r="AE136" s="39"/>
      <c r="AT136" s="17" t="s">
        <v>609</v>
      </c>
      <c r="AU136" s="17" t="s">
        <v>97</v>
      </c>
    </row>
    <row r="137" s="2" customFormat="1" ht="16.5" customHeight="1">
      <c r="A137" s="39"/>
      <c r="B137" s="40"/>
      <c r="C137" s="244" t="s">
        <v>191</v>
      </c>
      <c r="D137" s="244" t="s">
        <v>149</v>
      </c>
      <c r="E137" s="245" t="s">
        <v>611</v>
      </c>
      <c r="F137" s="246" t="s">
        <v>612</v>
      </c>
      <c r="G137" s="247" t="s">
        <v>592</v>
      </c>
      <c r="H137" s="248">
        <v>1</v>
      </c>
      <c r="I137" s="249"/>
      <c r="J137" s="250">
        <f>ROUND(I137*H137,2)</f>
        <v>0</v>
      </c>
      <c r="K137" s="246" t="s">
        <v>1</v>
      </c>
      <c r="L137" s="45"/>
      <c r="M137" s="251" t="s">
        <v>1</v>
      </c>
      <c r="N137" s="252" t="s">
        <v>55</v>
      </c>
      <c r="O137" s="92"/>
      <c r="P137" s="253">
        <f>O137*H137</f>
        <v>0</v>
      </c>
      <c r="Q137" s="253">
        <v>0</v>
      </c>
      <c r="R137" s="253">
        <f>Q137*H137</f>
        <v>0</v>
      </c>
      <c r="S137" s="253">
        <v>0</v>
      </c>
      <c r="T137" s="254">
        <f>S137*H137</f>
        <v>0</v>
      </c>
      <c r="U137" s="39"/>
      <c r="V137" s="39"/>
      <c r="W137" s="39"/>
      <c r="X137" s="39"/>
      <c r="Y137" s="39"/>
      <c r="Z137" s="39"/>
      <c r="AA137" s="39"/>
      <c r="AB137" s="39"/>
      <c r="AC137" s="39"/>
      <c r="AD137" s="39"/>
      <c r="AE137" s="39"/>
      <c r="AR137" s="255" t="s">
        <v>593</v>
      </c>
      <c r="AT137" s="255" t="s">
        <v>149</v>
      </c>
      <c r="AU137" s="255" t="s">
        <v>97</v>
      </c>
      <c r="AY137" s="17" t="s">
        <v>146</v>
      </c>
      <c r="BE137" s="256">
        <f>IF(N137="základní",J137,0)</f>
        <v>0</v>
      </c>
      <c r="BF137" s="256">
        <f>IF(N137="snížená",J137,0)</f>
        <v>0</v>
      </c>
      <c r="BG137" s="256">
        <f>IF(N137="zákl. přenesená",J137,0)</f>
        <v>0</v>
      </c>
      <c r="BH137" s="256">
        <f>IF(N137="sníž. přenesená",J137,0)</f>
        <v>0</v>
      </c>
      <c r="BI137" s="256">
        <f>IF(N137="nulová",J137,0)</f>
        <v>0</v>
      </c>
      <c r="BJ137" s="17" t="s">
        <v>23</v>
      </c>
      <c r="BK137" s="256">
        <f>ROUND(I137*H137,2)</f>
        <v>0</v>
      </c>
      <c r="BL137" s="17" t="s">
        <v>593</v>
      </c>
      <c r="BM137" s="255" t="s">
        <v>613</v>
      </c>
    </row>
    <row r="138" s="2" customFormat="1">
      <c r="A138" s="39"/>
      <c r="B138" s="40"/>
      <c r="C138" s="41"/>
      <c r="D138" s="257" t="s">
        <v>156</v>
      </c>
      <c r="E138" s="41"/>
      <c r="F138" s="258" t="s">
        <v>612</v>
      </c>
      <c r="G138" s="41"/>
      <c r="H138" s="41"/>
      <c r="I138" s="155"/>
      <c r="J138" s="41"/>
      <c r="K138" s="41"/>
      <c r="L138" s="45"/>
      <c r="M138" s="259"/>
      <c r="N138" s="260"/>
      <c r="O138" s="92"/>
      <c r="P138" s="92"/>
      <c r="Q138" s="92"/>
      <c r="R138" s="92"/>
      <c r="S138" s="92"/>
      <c r="T138" s="93"/>
      <c r="U138" s="39"/>
      <c r="V138" s="39"/>
      <c r="W138" s="39"/>
      <c r="X138" s="39"/>
      <c r="Y138" s="39"/>
      <c r="Z138" s="39"/>
      <c r="AA138" s="39"/>
      <c r="AB138" s="39"/>
      <c r="AC138" s="39"/>
      <c r="AD138" s="39"/>
      <c r="AE138" s="39"/>
      <c r="AT138" s="17" t="s">
        <v>156</v>
      </c>
      <c r="AU138" s="17" t="s">
        <v>97</v>
      </c>
    </row>
    <row r="139" s="2" customFormat="1">
      <c r="A139" s="39"/>
      <c r="B139" s="40"/>
      <c r="C139" s="41"/>
      <c r="D139" s="257" t="s">
        <v>609</v>
      </c>
      <c r="E139" s="41"/>
      <c r="F139" s="261" t="s">
        <v>614</v>
      </c>
      <c r="G139" s="41"/>
      <c r="H139" s="41"/>
      <c r="I139" s="155"/>
      <c r="J139" s="41"/>
      <c r="K139" s="41"/>
      <c r="L139" s="45"/>
      <c r="M139" s="259"/>
      <c r="N139" s="260"/>
      <c r="O139" s="92"/>
      <c r="P139" s="92"/>
      <c r="Q139" s="92"/>
      <c r="R139" s="92"/>
      <c r="S139" s="92"/>
      <c r="T139" s="93"/>
      <c r="U139" s="39"/>
      <c r="V139" s="39"/>
      <c r="W139" s="39"/>
      <c r="X139" s="39"/>
      <c r="Y139" s="39"/>
      <c r="Z139" s="39"/>
      <c r="AA139" s="39"/>
      <c r="AB139" s="39"/>
      <c r="AC139" s="39"/>
      <c r="AD139" s="39"/>
      <c r="AE139" s="39"/>
      <c r="AT139" s="17" t="s">
        <v>609</v>
      </c>
      <c r="AU139" s="17" t="s">
        <v>97</v>
      </c>
    </row>
    <row r="140" s="2" customFormat="1" ht="16.5" customHeight="1">
      <c r="A140" s="39"/>
      <c r="B140" s="40"/>
      <c r="C140" s="244" t="s">
        <v>197</v>
      </c>
      <c r="D140" s="244" t="s">
        <v>149</v>
      </c>
      <c r="E140" s="245" t="s">
        <v>615</v>
      </c>
      <c r="F140" s="246" t="s">
        <v>616</v>
      </c>
      <c r="G140" s="247" t="s">
        <v>592</v>
      </c>
      <c r="H140" s="248">
        <v>1</v>
      </c>
      <c r="I140" s="249"/>
      <c r="J140" s="250">
        <f>ROUND(I140*H140,2)</f>
        <v>0</v>
      </c>
      <c r="K140" s="246" t="s">
        <v>1</v>
      </c>
      <c r="L140" s="45"/>
      <c r="M140" s="251" t="s">
        <v>1</v>
      </c>
      <c r="N140" s="252" t="s">
        <v>55</v>
      </c>
      <c r="O140" s="92"/>
      <c r="P140" s="253">
        <f>O140*H140</f>
        <v>0</v>
      </c>
      <c r="Q140" s="253">
        <v>0</v>
      </c>
      <c r="R140" s="253">
        <f>Q140*H140</f>
        <v>0</v>
      </c>
      <c r="S140" s="253">
        <v>0</v>
      </c>
      <c r="T140" s="254">
        <f>S140*H140</f>
        <v>0</v>
      </c>
      <c r="U140" s="39"/>
      <c r="V140" s="39"/>
      <c r="W140" s="39"/>
      <c r="X140" s="39"/>
      <c r="Y140" s="39"/>
      <c r="Z140" s="39"/>
      <c r="AA140" s="39"/>
      <c r="AB140" s="39"/>
      <c r="AC140" s="39"/>
      <c r="AD140" s="39"/>
      <c r="AE140" s="39"/>
      <c r="AR140" s="255" t="s">
        <v>593</v>
      </c>
      <c r="AT140" s="255" t="s">
        <v>149</v>
      </c>
      <c r="AU140" s="255" t="s">
        <v>97</v>
      </c>
      <c r="AY140" s="17" t="s">
        <v>146</v>
      </c>
      <c r="BE140" s="256">
        <f>IF(N140="základní",J140,0)</f>
        <v>0</v>
      </c>
      <c r="BF140" s="256">
        <f>IF(N140="snížená",J140,0)</f>
        <v>0</v>
      </c>
      <c r="BG140" s="256">
        <f>IF(N140="zákl. přenesená",J140,0)</f>
        <v>0</v>
      </c>
      <c r="BH140" s="256">
        <f>IF(N140="sníž. přenesená",J140,0)</f>
        <v>0</v>
      </c>
      <c r="BI140" s="256">
        <f>IF(N140="nulová",J140,0)</f>
        <v>0</v>
      </c>
      <c r="BJ140" s="17" t="s">
        <v>23</v>
      </c>
      <c r="BK140" s="256">
        <f>ROUND(I140*H140,2)</f>
        <v>0</v>
      </c>
      <c r="BL140" s="17" t="s">
        <v>593</v>
      </c>
      <c r="BM140" s="255" t="s">
        <v>617</v>
      </c>
    </row>
    <row r="141" s="2" customFormat="1">
      <c r="A141" s="39"/>
      <c r="B141" s="40"/>
      <c r="C141" s="41"/>
      <c r="D141" s="257" t="s">
        <v>156</v>
      </c>
      <c r="E141" s="41"/>
      <c r="F141" s="258" t="s">
        <v>618</v>
      </c>
      <c r="G141" s="41"/>
      <c r="H141" s="41"/>
      <c r="I141" s="155"/>
      <c r="J141" s="41"/>
      <c r="K141" s="41"/>
      <c r="L141" s="45"/>
      <c r="M141" s="259"/>
      <c r="N141" s="260"/>
      <c r="O141" s="92"/>
      <c r="P141" s="92"/>
      <c r="Q141" s="92"/>
      <c r="R141" s="92"/>
      <c r="S141" s="92"/>
      <c r="T141" s="93"/>
      <c r="U141" s="39"/>
      <c r="V141" s="39"/>
      <c r="W141" s="39"/>
      <c r="X141" s="39"/>
      <c r="Y141" s="39"/>
      <c r="Z141" s="39"/>
      <c r="AA141" s="39"/>
      <c r="AB141" s="39"/>
      <c r="AC141" s="39"/>
      <c r="AD141" s="39"/>
      <c r="AE141" s="39"/>
      <c r="AT141" s="17" t="s">
        <v>156</v>
      </c>
      <c r="AU141" s="17" t="s">
        <v>97</v>
      </c>
    </row>
    <row r="142" s="2" customFormat="1">
      <c r="A142" s="39"/>
      <c r="B142" s="40"/>
      <c r="C142" s="41"/>
      <c r="D142" s="257" t="s">
        <v>609</v>
      </c>
      <c r="E142" s="41"/>
      <c r="F142" s="261" t="s">
        <v>619</v>
      </c>
      <c r="G142" s="41"/>
      <c r="H142" s="41"/>
      <c r="I142" s="155"/>
      <c r="J142" s="41"/>
      <c r="K142" s="41"/>
      <c r="L142" s="45"/>
      <c r="M142" s="259"/>
      <c r="N142" s="260"/>
      <c r="O142" s="92"/>
      <c r="P142" s="92"/>
      <c r="Q142" s="92"/>
      <c r="R142" s="92"/>
      <c r="S142" s="92"/>
      <c r="T142" s="93"/>
      <c r="U142" s="39"/>
      <c r="V142" s="39"/>
      <c r="W142" s="39"/>
      <c r="X142" s="39"/>
      <c r="Y142" s="39"/>
      <c r="Z142" s="39"/>
      <c r="AA142" s="39"/>
      <c r="AB142" s="39"/>
      <c r="AC142" s="39"/>
      <c r="AD142" s="39"/>
      <c r="AE142" s="39"/>
      <c r="AT142" s="17" t="s">
        <v>609</v>
      </c>
      <c r="AU142" s="17" t="s">
        <v>97</v>
      </c>
    </row>
    <row r="143" s="2" customFormat="1" ht="16.5" customHeight="1">
      <c r="A143" s="39"/>
      <c r="B143" s="40"/>
      <c r="C143" s="244" t="s">
        <v>202</v>
      </c>
      <c r="D143" s="244" t="s">
        <v>149</v>
      </c>
      <c r="E143" s="245" t="s">
        <v>620</v>
      </c>
      <c r="F143" s="246" t="s">
        <v>621</v>
      </c>
      <c r="G143" s="247" t="s">
        <v>592</v>
      </c>
      <c r="H143" s="248">
        <v>1</v>
      </c>
      <c r="I143" s="249"/>
      <c r="J143" s="250">
        <f>ROUND(I143*H143,2)</f>
        <v>0</v>
      </c>
      <c r="K143" s="246" t="s">
        <v>1</v>
      </c>
      <c r="L143" s="45"/>
      <c r="M143" s="251" t="s">
        <v>1</v>
      </c>
      <c r="N143" s="252" t="s">
        <v>55</v>
      </c>
      <c r="O143" s="92"/>
      <c r="P143" s="253">
        <f>O143*H143</f>
        <v>0</v>
      </c>
      <c r="Q143" s="253">
        <v>0</v>
      </c>
      <c r="R143" s="253">
        <f>Q143*H143</f>
        <v>0</v>
      </c>
      <c r="S143" s="253">
        <v>0</v>
      </c>
      <c r="T143" s="254">
        <f>S143*H143</f>
        <v>0</v>
      </c>
      <c r="U143" s="39"/>
      <c r="V143" s="39"/>
      <c r="W143" s="39"/>
      <c r="X143" s="39"/>
      <c r="Y143" s="39"/>
      <c r="Z143" s="39"/>
      <c r="AA143" s="39"/>
      <c r="AB143" s="39"/>
      <c r="AC143" s="39"/>
      <c r="AD143" s="39"/>
      <c r="AE143" s="39"/>
      <c r="AR143" s="255" t="s">
        <v>622</v>
      </c>
      <c r="AT143" s="255" t="s">
        <v>149</v>
      </c>
      <c r="AU143" s="255" t="s">
        <v>97</v>
      </c>
      <c r="AY143" s="17" t="s">
        <v>146</v>
      </c>
      <c r="BE143" s="256">
        <f>IF(N143="základní",J143,0)</f>
        <v>0</v>
      </c>
      <c r="BF143" s="256">
        <f>IF(N143="snížená",J143,0)</f>
        <v>0</v>
      </c>
      <c r="BG143" s="256">
        <f>IF(N143="zákl. přenesená",J143,0)</f>
        <v>0</v>
      </c>
      <c r="BH143" s="256">
        <f>IF(N143="sníž. přenesená",J143,0)</f>
        <v>0</v>
      </c>
      <c r="BI143" s="256">
        <f>IF(N143="nulová",J143,0)</f>
        <v>0</v>
      </c>
      <c r="BJ143" s="17" t="s">
        <v>23</v>
      </c>
      <c r="BK143" s="256">
        <f>ROUND(I143*H143,2)</f>
        <v>0</v>
      </c>
      <c r="BL143" s="17" t="s">
        <v>622</v>
      </c>
      <c r="BM143" s="255" t="s">
        <v>623</v>
      </c>
    </row>
    <row r="144" s="2" customFormat="1">
      <c r="A144" s="39"/>
      <c r="B144" s="40"/>
      <c r="C144" s="41"/>
      <c r="D144" s="257" t="s">
        <v>156</v>
      </c>
      <c r="E144" s="41"/>
      <c r="F144" s="258" t="s">
        <v>621</v>
      </c>
      <c r="G144" s="41"/>
      <c r="H144" s="41"/>
      <c r="I144" s="155"/>
      <c r="J144" s="41"/>
      <c r="K144" s="41"/>
      <c r="L144" s="45"/>
      <c r="M144" s="259"/>
      <c r="N144" s="260"/>
      <c r="O144" s="92"/>
      <c r="P144" s="92"/>
      <c r="Q144" s="92"/>
      <c r="R144" s="92"/>
      <c r="S144" s="92"/>
      <c r="T144" s="93"/>
      <c r="U144" s="39"/>
      <c r="V144" s="39"/>
      <c r="W144" s="39"/>
      <c r="X144" s="39"/>
      <c r="Y144" s="39"/>
      <c r="Z144" s="39"/>
      <c r="AA144" s="39"/>
      <c r="AB144" s="39"/>
      <c r="AC144" s="39"/>
      <c r="AD144" s="39"/>
      <c r="AE144" s="39"/>
      <c r="AT144" s="17" t="s">
        <v>156</v>
      </c>
      <c r="AU144" s="17" t="s">
        <v>97</v>
      </c>
    </row>
    <row r="145" s="2" customFormat="1">
      <c r="A145" s="39"/>
      <c r="B145" s="40"/>
      <c r="C145" s="41"/>
      <c r="D145" s="257" t="s">
        <v>609</v>
      </c>
      <c r="E145" s="41"/>
      <c r="F145" s="261" t="s">
        <v>624</v>
      </c>
      <c r="G145" s="41"/>
      <c r="H145" s="41"/>
      <c r="I145" s="155"/>
      <c r="J145" s="41"/>
      <c r="K145" s="41"/>
      <c r="L145" s="45"/>
      <c r="M145" s="259"/>
      <c r="N145" s="260"/>
      <c r="O145" s="92"/>
      <c r="P145" s="92"/>
      <c r="Q145" s="92"/>
      <c r="R145" s="92"/>
      <c r="S145" s="92"/>
      <c r="T145" s="93"/>
      <c r="U145" s="39"/>
      <c r="V145" s="39"/>
      <c r="W145" s="39"/>
      <c r="X145" s="39"/>
      <c r="Y145" s="39"/>
      <c r="Z145" s="39"/>
      <c r="AA145" s="39"/>
      <c r="AB145" s="39"/>
      <c r="AC145" s="39"/>
      <c r="AD145" s="39"/>
      <c r="AE145" s="39"/>
      <c r="AT145" s="17" t="s">
        <v>609</v>
      </c>
      <c r="AU145" s="17" t="s">
        <v>97</v>
      </c>
    </row>
    <row r="146" s="2" customFormat="1" ht="16.5" customHeight="1">
      <c r="A146" s="39"/>
      <c r="B146" s="40"/>
      <c r="C146" s="244" t="s">
        <v>209</v>
      </c>
      <c r="D146" s="244" t="s">
        <v>149</v>
      </c>
      <c r="E146" s="245" t="s">
        <v>625</v>
      </c>
      <c r="F146" s="246" t="s">
        <v>626</v>
      </c>
      <c r="G146" s="247" t="s">
        <v>627</v>
      </c>
      <c r="H146" s="248">
        <v>1</v>
      </c>
      <c r="I146" s="249"/>
      <c r="J146" s="250">
        <f>ROUND(I146*H146,2)</f>
        <v>0</v>
      </c>
      <c r="K146" s="246" t="s">
        <v>153</v>
      </c>
      <c r="L146" s="45"/>
      <c r="M146" s="251" t="s">
        <v>1</v>
      </c>
      <c r="N146" s="252" t="s">
        <v>55</v>
      </c>
      <c r="O146" s="92"/>
      <c r="P146" s="253">
        <f>O146*H146</f>
        <v>0</v>
      </c>
      <c r="Q146" s="253">
        <v>0</v>
      </c>
      <c r="R146" s="253">
        <f>Q146*H146</f>
        <v>0</v>
      </c>
      <c r="S146" s="253">
        <v>0</v>
      </c>
      <c r="T146" s="254">
        <f>S146*H146</f>
        <v>0</v>
      </c>
      <c r="U146" s="39"/>
      <c r="V146" s="39"/>
      <c r="W146" s="39"/>
      <c r="X146" s="39"/>
      <c r="Y146" s="39"/>
      <c r="Z146" s="39"/>
      <c r="AA146" s="39"/>
      <c r="AB146" s="39"/>
      <c r="AC146" s="39"/>
      <c r="AD146" s="39"/>
      <c r="AE146" s="39"/>
      <c r="AR146" s="255" t="s">
        <v>593</v>
      </c>
      <c r="AT146" s="255" t="s">
        <v>149</v>
      </c>
      <c r="AU146" s="255" t="s">
        <v>97</v>
      </c>
      <c r="AY146" s="17" t="s">
        <v>146</v>
      </c>
      <c r="BE146" s="256">
        <f>IF(N146="základní",J146,0)</f>
        <v>0</v>
      </c>
      <c r="BF146" s="256">
        <f>IF(N146="snížená",J146,0)</f>
        <v>0</v>
      </c>
      <c r="BG146" s="256">
        <f>IF(N146="zákl. přenesená",J146,0)</f>
        <v>0</v>
      </c>
      <c r="BH146" s="256">
        <f>IF(N146="sníž. přenesená",J146,0)</f>
        <v>0</v>
      </c>
      <c r="BI146" s="256">
        <f>IF(N146="nulová",J146,0)</f>
        <v>0</v>
      </c>
      <c r="BJ146" s="17" t="s">
        <v>23</v>
      </c>
      <c r="BK146" s="256">
        <f>ROUND(I146*H146,2)</f>
        <v>0</v>
      </c>
      <c r="BL146" s="17" t="s">
        <v>593</v>
      </c>
      <c r="BM146" s="255" t="s">
        <v>628</v>
      </c>
    </row>
    <row r="147" s="2" customFormat="1">
      <c r="A147" s="39"/>
      <c r="B147" s="40"/>
      <c r="C147" s="41"/>
      <c r="D147" s="257" t="s">
        <v>156</v>
      </c>
      <c r="E147" s="41"/>
      <c r="F147" s="258" t="s">
        <v>626</v>
      </c>
      <c r="G147" s="41"/>
      <c r="H147" s="41"/>
      <c r="I147" s="155"/>
      <c r="J147" s="41"/>
      <c r="K147" s="41"/>
      <c r="L147" s="45"/>
      <c r="M147" s="310"/>
      <c r="N147" s="311"/>
      <c r="O147" s="312"/>
      <c r="P147" s="312"/>
      <c r="Q147" s="312"/>
      <c r="R147" s="312"/>
      <c r="S147" s="312"/>
      <c r="T147" s="313"/>
      <c r="U147" s="39"/>
      <c r="V147" s="39"/>
      <c r="W147" s="39"/>
      <c r="X147" s="39"/>
      <c r="Y147" s="39"/>
      <c r="Z147" s="39"/>
      <c r="AA147" s="39"/>
      <c r="AB147" s="39"/>
      <c r="AC147" s="39"/>
      <c r="AD147" s="39"/>
      <c r="AE147" s="39"/>
      <c r="AT147" s="17" t="s">
        <v>156</v>
      </c>
      <c r="AU147" s="17" t="s">
        <v>97</v>
      </c>
    </row>
    <row r="148" s="2" customFormat="1" ht="6.96" customHeight="1">
      <c r="A148" s="39"/>
      <c r="B148" s="67"/>
      <c r="C148" s="68"/>
      <c r="D148" s="68"/>
      <c r="E148" s="68"/>
      <c r="F148" s="68"/>
      <c r="G148" s="68"/>
      <c r="H148" s="68"/>
      <c r="I148" s="193"/>
      <c r="J148" s="68"/>
      <c r="K148" s="68"/>
      <c r="L148" s="45"/>
      <c r="M148" s="39"/>
      <c r="O148" s="39"/>
      <c r="P148" s="39"/>
      <c r="Q148" s="39"/>
      <c r="R148" s="39"/>
      <c r="S148" s="39"/>
      <c r="T148" s="39"/>
      <c r="U148" s="39"/>
      <c r="V148" s="39"/>
      <c r="W148" s="39"/>
      <c r="X148" s="39"/>
      <c r="Y148" s="39"/>
      <c r="Z148" s="39"/>
      <c r="AA148" s="39"/>
      <c r="AB148" s="39"/>
      <c r="AC148" s="39"/>
      <c r="AD148" s="39"/>
      <c r="AE148" s="39"/>
    </row>
  </sheetData>
  <sheetProtection sheet="1" autoFilter="0" formatColumns="0" formatRows="0" objects="1" scenarios="1" spinCount="100000" saltValue="0NZpFnZ3XqiZUW6MXfboWsueQFppVl5BcMTD7Q+gXZ9r8AQtqiaSg5DjDmDD3fDxyPNn8ippaxZiaPzsx69lyg==" hashValue="uvi4xapldKrGhQdBDH7btczvmqeCEq27x1FSp6xOsJ+8Oy7/jl/1FaOJ9Hpyy16P3W4MS8Cb30FA0Oqlv2K9pA==" algorithmName="SHA-512" password="CC35"/>
  <autoFilter ref="C121:K147"/>
  <mergeCells count="12">
    <mergeCell ref="E7:H7"/>
    <mergeCell ref="E9:H9"/>
    <mergeCell ref="E11:H11"/>
    <mergeCell ref="E20:H20"/>
    <mergeCell ref="E29:H29"/>
    <mergeCell ref="E84:H84"/>
    <mergeCell ref="E86:H86"/>
    <mergeCell ref="E88:H88"/>
    <mergeCell ref="E110:H110"/>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8"/>
      <c r="C3" s="149"/>
      <c r="D3" s="149"/>
      <c r="E3" s="149"/>
      <c r="F3" s="149"/>
      <c r="G3" s="149"/>
      <c r="H3" s="20"/>
    </row>
    <row r="4" s="1" customFormat="1" ht="24.96" customHeight="1">
      <c r="B4" s="20"/>
      <c r="C4" s="151" t="s">
        <v>629</v>
      </c>
      <c r="H4" s="20"/>
    </row>
    <row r="5" s="1" customFormat="1" ht="12" customHeight="1">
      <c r="B5" s="20"/>
      <c r="C5" s="314" t="s">
        <v>13</v>
      </c>
      <c r="D5" s="161" t="s">
        <v>14</v>
      </c>
      <c r="E5" s="1"/>
      <c r="F5" s="1"/>
      <c r="H5" s="20"/>
    </row>
    <row r="6" s="1" customFormat="1" ht="36.96" customHeight="1">
      <c r="B6" s="20"/>
      <c r="C6" s="315" t="s">
        <v>16</v>
      </c>
      <c r="D6" s="316" t="s">
        <v>17</v>
      </c>
      <c r="E6" s="1"/>
      <c r="F6" s="1"/>
      <c r="H6" s="20"/>
    </row>
    <row r="7" s="1" customFormat="1" ht="16.5" customHeight="1">
      <c r="B7" s="20"/>
      <c r="C7" s="153" t="s">
        <v>26</v>
      </c>
      <c r="D7" s="158" t="str">
        <f>'Rekapitulace stavby'!AN8</f>
        <v>7. 4. 2021</v>
      </c>
      <c r="H7" s="20"/>
    </row>
    <row r="8" s="2" customFormat="1" ht="10.8" customHeight="1">
      <c r="A8" s="39"/>
      <c r="B8" s="45"/>
      <c r="C8" s="39"/>
      <c r="D8" s="39"/>
      <c r="E8" s="39"/>
      <c r="F8" s="39"/>
      <c r="G8" s="39"/>
      <c r="H8" s="45"/>
    </row>
    <row r="9" s="11" customFormat="1" ht="29.28" customHeight="1">
      <c r="A9" s="216"/>
      <c r="B9" s="317"/>
      <c r="C9" s="318" t="s">
        <v>71</v>
      </c>
      <c r="D9" s="319" t="s">
        <v>72</v>
      </c>
      <c r="E9" s="319" t="s">
        <v>133</v>
      </c>
      <c r="F9" s="320" t="s">
        <v>630</v>
      </c>
      <c r="G9" s="216"/>
      <c r="H9" s="317"/>
    </row>
    <row r="10" s="2" customFormat="1" ht="26.4" customHeight="1">
      <c r="A10" s="39"/>
      <c r="B10" s="45"/>
      <c r="C10" s="321" t="s">
        <v>631</v>
      </c>
      <c r="D10" s="321" t="s">
        <v>100</v>
      </c>
      <c r="E10" s="39"/>
      <c r="F10" s="39"/>
      <c r="G10" s="39"/>
      <c r="H10" s="45"/>
    </row>
    <row r="11" s="2" customFormat="1" ht="16.8" customHeight="1">
      <c r="A11" s="39"/>
      <c r="B11" s="45"/>
      <c r="C11" s="322" t="s">
        <v>632</v>
      </c>
      <c r="D11" s="323" t="s">
        <v>633</v>
      </c>
      <c r="E11" s="324" t="s">
        <v>1</v>
      </c>
      <c r="F11" s="325">
        <v>11.309733552924</v>
      </c>
      <c r="G11" s="39"/>
      <c r="H11" s="45"/>
    </row>
    <row r="12" s="2" customFormat="1" ht="16.8" customHeight="1">
      <c r="A12" s="39"/>
      <c r="B12" s="45"/>
      <c r="C12" s="322" t="s">
        <v>634</v>
      </c>
      <c r="D12" s="323" t="s">
        <v>635</v>
      </c>
      <c r="E12" s="324" t="s">
        <v>1</v>
      </c>
      <c r="F12" s="325">
        <v>15</v>
      </c>
      <c r="G12" s="39"/>
      <c r="H12" s="45"/>
    </row>
    <row r="13" s="2" customFormat="1" ht="16.8" customHeight="1">
      <c r="A13" s="39"/>
      <c r="B13" s="45"/>
      <c r="C13" s="322" t="s">
        <v>636</v>
      </c>
      <c r="D13" s="323" t="s">
        <v>637</v>
      </c>
      <c r="E13" s="324" t="s">
        <v>177</v>
      </c>
      <c r="F13" s="325">
        <v>0.10000000000000001</v>
      </c>
      <c r="G13" s="39"/>
      <c r="H13" s="45"/>
    </row>
    <row r="14" s="2" customFormat="1" ht="7.44" customHeight="1">
      <c r="A14" s="39"/>
      <c r="B14" s="191"/>
      <c r="C14" s="192"/>
      <c r="D14" s="192"/>
      <c r="E14" s="192"/>
      <c r="F14" s="192"/>
      <c r="G14" s="192"/>
      <c r="H14" s="45"/>
    </row>
    <row r="15" s="2" customFormat="1">
      <c r="A15" s="39"/>
      <c r="B15" s="39"/>
      <c r="C15" s="39"/>
      <c r="D15" s="39"/>
      <c r="E15" s="39"/>
      <c r="F15" s="39"/>
      <c r="G15" s="39"/>
      <c r="H15" s="39"/>
    </row>
  </sheetData>
  <sheetProtection sheet="1" formatColumns="0" formatRows="0" objects="1" scenarios="1" spinCount="100000" saltValue="252ymVkJRMN61ikRxmK6AYT0e2n8kbzg3HHLMdDXF+kq6s7X1AQKr44r5JSfzqrMYRIzygH65iybF/11vO13ZA==" hashValue="fzkfbjPbh2OZoS7Bbv/mbUx02RDaUeTWOO34ygBUMyvNz1lvZV7byBgaBcsM3OnbN0P137etr7xEyQfGcIADXw==" algorithmName="SHA-512" password="CC35"/>
  <mergeCells count="2">
    <mergeCell ref="D5:F5"/>
    <mergeCell ref="D6:F6"/>
  </mergeCells>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DESKTOP-81LJ5S\Michal</dc:creator>
  <cp:lastModifiedBy>DESKTOP-81LJ5S\Michal</cp:lastModifiedBy>
  <dcterms:created xsi:type="dcterms:W3CDTF">2021-04-08T15:13:35Z</dcterms:created>
  <dcterms:modified xsi:type="dcterms:W3CDTF">2021-04-08T15:13:50Z</dcterms:modified>
</cp:coreProperties>
</file>